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A33" i="103" s="1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BI10" i="102" l="1"/>
  <c r="Q49" i="102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T7" i="102" l="1"/>
  <c r="BA39" i="102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<sst xmlns="http://schemas.openxmlformats.org/spreadsheetml/2006/main" count="1571" uniqueCount="473">
  <si>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</si>
  <si>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</si>
  <si>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</si>
  <si>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</si>
  <si>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</si>
  <si>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</si>
  <si>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</si>
  <si>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</si>
  <si>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</si>
  <si>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</si>
  <si>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</si>
  <si>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</si>
  <si>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</si>
  <si>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</si>
  <si>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</si>
  <si>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</si>
  <si>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</si>
  <si>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</si>
  <si>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</si>
  <si>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</si>
  <si>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</si>
  <si>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</si>
  <si>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</si>
  <si>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</si>
  <si>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</si>
  <si>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</si>
  <si>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</si>
  <si>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</si>
  <si>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</si>
  <si>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</si>
  <si>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</si>
  <si>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</si>
  <si>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</si>
  <si>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</si>
  <si>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</si>
  <si>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</si>
  <si>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</si>
  <si>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</si>
  <si>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</si>
  <si>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</si>
  <si>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</si>
  <si>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</si>
  <si>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</si>
  <si>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</si>
  <si>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</si>
  <si>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</si>
  <si>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</si>
  <si>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</si>
  <si>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</si>
  <si>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</si>
  <si>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</si>
  <si>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</si>
  <si>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</si>
  <si>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</si>
  <si>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</si>
  <si>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</si>
  <si>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</si>
  <si>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</si>
  <si>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</si>
  <si>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</si>
  <si>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</si>
  <si>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</si>
  <si>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</si>
  <si>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</si>
  <si>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</si>
  <si>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</si>
  <si>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</si>
  <si>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</si>
  <si>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</si>
  <si>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</si>
  <si>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</si>
  <si>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</si>
  <si>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</si>
  <si>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</si>
  <si>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</si>
  <si>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</si>
  <si>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</si>
  <si>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</si>
  <si>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</si>
  <si>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</si>
  <si>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</si>
  <si>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</si>
  <si>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</si>
  <si>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</si>
  <si>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</si>
  <si>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</si>
  <si>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</si>
  <si>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</si>
  <si>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</si>
  <si>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</si>
  <si>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</si>
  <si>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</si>
  <si>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</si>
  <si>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</si>
  <si>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</si>
  <si>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</si>
  <si>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</si>
  <si>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</si>
  <si>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</si>
  <si>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</si>
  <si>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</si>
  <si>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</si>
  <si>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</si>
  <si>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</si>
  <si>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</si>
  <si>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</si>
  <si>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</si>
  <si>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</si>
  <si>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</si>
  <si>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</si>
  <si>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</si>
  <si>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</si>
  <si>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</si>
  <si>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</si>
  <si>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</si>
  <si>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</si>
  <si>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</si>
  <si>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</si>
  <si>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</si>
  <si>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</si>
  <si>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</si>
  <si>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</si>
  <si>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</si>
  <si>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</si>
  <si>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</si>
  <si>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</si>
  <si>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</si>
  <si>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</si>
  <si>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</si>
  <si>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</si>
  <si>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</si>
  <si>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</si>
  <si>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</si>
  <si>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</si>
  <si>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</si>
  <si>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</si>
  <si>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</si>
  <si>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</si>
  <si>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</si>
  <si>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</si>
  <si>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</si>
  <si>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</si>
  <si>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</si>
  <si>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</si>
  <si>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</si>
  <si>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</si>
  <si>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</si>
  <si>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</si>
  <si>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</si>
  <si>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</si>
  <si>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</si>
  <si>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</si>
  <si>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</si>
  <si>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</si>
  <si>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</si>
  <si>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</si>
  <si>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</si>
  <si>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</si>
  <si>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</si>
  <si>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</si>
  <si>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</si>
  <si>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</si>
  <si>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</si>
  <si>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</si>
  <si>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</si>
  <si>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</si>
  <si>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</si>
  <si>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</si>
  <si>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</si>
  <si>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</si>
  <si>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</si>
  <si>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</si>
  <si>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</si>
  <si>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</si>
  <si>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</si>
  <si>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</si>
  <si>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</si>
  <si>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</si>
  <si>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</si>
  <si>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</si>
  <si>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</si>
  <si>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</si>
  <si>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</si>
  <si>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</si>
  <si>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</si>
  <si>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</si>
  <si>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</si>
  <si>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</si>
  <si>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</si>
  <si>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</si>
  <si>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</si>
  <si>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</si>
  <si>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</si>
  <si>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</si>
  <si>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</si>
  <si>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</si>
  <si>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</si>
  <si>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</si>
  <si>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</si>
  <si>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</si>
  <si>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</si>
  <si>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</si>
  <si>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</si>
  <si>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</si>
  <si>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</si>
  <si>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</si>
  <si>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</si>
  <si>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</si>
  <si>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</si>
  <si>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</si>
  <si>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</si>
  <si>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</si>
  <si>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</si>
  <si>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</si>
  <si>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</si>
  <si>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</si>
  <si>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</si>
  <si>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</si>
  <si>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</si>
  <si>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</si>
  <si>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</si>
  <si>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</si>
  <si>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</si>
  <si>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</si>
  <si>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</si>
  <si>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</si>
  <si>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</si>
  <si>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</si>
  <si>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</si>
  <si>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</si>
  <si>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</si>
  <si>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</si>
  <si>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</si>
  <si>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</si>
  <si>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</si>
  <si>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</si>
  <si>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</si>
  <si>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</si>
  <si>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</si>
  <si>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</si>
  <si>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</si>
  <si>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</si>
  <si>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</si>
  <si>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</si>
  <si>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</si>
  <si>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</si>
  <si>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</si>
  <si>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</si>
  <si>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</si>
  <si>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</si>
  <si>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</si>
  <si>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</si>
  <si>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</si>
  <si>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</si>
  <si>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</si>
  <si>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</si>
  <si>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</si>
  <si>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</si>
  <si>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</si>
  <si>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</si>
  <si>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</si>
  <si>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</si>
  <si>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</si>
  <si>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</si>
  <si>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</si>
  <si>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</si>
  <si>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</si>
  <si>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</si>
  <si>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</si>
  <si>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</si>
  <si>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</si>
  <si>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</si>
  <si>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</si>
  <si>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</si>
  <si>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</si>
  <si>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</si>
  <si>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</si>
  <si>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</si>
  <si>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</si>
  <si>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</si>
  <si>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</si>
  <si>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</si>
  <si>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</si>
  <si>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</si>
  <si>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</si>
  <si>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</si>
  <si>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</si>
  <si>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</si>
  <si>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</si>
  <si>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</si>
  <si>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</si>
  <si>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</si>
  <si>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</si>
  <si>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</si>
  <si>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</si>
  <si>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</si>
  <si>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</si>
  <si>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</si>
  <si>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</si>
  <si>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</si>
  <si>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</si>
  <si>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</si>
  <si>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</si>
  <si>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</si>
  <si>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</si>
  <si>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</si>
  <si>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</si>
  <si>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</si>
  <si>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</si>
  <si>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</si>
  <si>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</si>
  <si>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</si>
  <si>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</si>
  <si>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</si>
  <si>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</si>
  <si>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</si>
  <si>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</si>
  <si>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</si>
  <si>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</si>
  <si>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</si>
  <si>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</si>
  <si>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</si>
  <si>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</si>
  <si>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</si>
  <si>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</si>
  <si>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</si>
  <si>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</si>
  <si>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</si>
  <si>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</si>
  <si>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</si>
  <si>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</si>
  <si>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</si>
  <si>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</si>
  <si>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</si>
  <si>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</si>
  <si>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</si>
  <si>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</si>
  <si>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</si>
  <si>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</si>
  <si>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</si>
  <si>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</si>
  <si>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</si>
  <si>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</si>
  <si>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</si>
  <si>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</si>
  <si>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</si>
  <si>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</si>
  <si>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</si>
  <si>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</si>
  <si>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</si>
  <si>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</si>
  <si>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</si>
  <si>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</si>
  <si>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</si>
  <si>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</si>
  <si>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</si>
  <si>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</si>
  <si>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</si>
  <si>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</si>
  <si>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</si>
  <si>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</si>
  <si>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</si>
  <si>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</si>
  <si>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</si>
  <si>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</si>
  <si>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</si>
  <si>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</si>
  <si>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</si>
  <si>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</si>
  <si>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</si>
  <si>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</si>
  <si>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</si>
  <si>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</si>
  <si>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</si>
  <si>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</si>
  <si>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</si>
  <si>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</si>
  <si>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</si>
  <si>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</si>
  <si>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</si>
  <si>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</si>
  <si>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</si>
  <si>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</si>
  <si>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</si>
  <si>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</si>
  <si>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</si>
  <si>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</si>
  <si>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</si>
  <si>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</si>
  <si>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</si>
  <si>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</si>
  <si>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</si>
  <si>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</si>
  <si>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</si>
  <si>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</si>
  <si>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</si>
  <si>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</si>
  <si>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</si>
  <si>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</si>
  <si>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</si>
  <si>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</si>
  <si>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</si>
  <si>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</si>
  <si>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</si>
  <si>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</si>
  <si>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</si>
  <si>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</si>
  <si>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</si>
  <si>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</si>
  <si>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</si>
  <si>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</si>
  <si>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</si>
  <si>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</si>
  <si>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</si>
  <si>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</si>
  <si>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</si>
  <si>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</si>
  <si>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</si>
  <si>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</si>
  <si>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</si>
  <si>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</si>
  <si>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</si>
  <si>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</si>
  <si>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</si>
  <si>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</si>
  <si>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</si>
  <si>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</si>
  <si>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</si>
  <si>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</si>
  <si>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</si>
  <si>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</si>
  <si>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</si>
  <si>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</si>
  <si>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</si>
  <si>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</si>
  <si>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</si>
  <si>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</si>
  <si>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</si>
  <si>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</si>
  <si>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</si>
  <si>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</si>
  <si>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</si>
  <si>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</si>
  <si>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</si>
  <si>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</si>
  <si>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</si>
  <si>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</si>
  <si>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</si>
  <si>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</si>
  <si>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</si>
  <si>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</si>
  <si>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</si>
  <si>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</si>
  <si>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</si>
  <si>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</si>
  <si>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</si>
  <si>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</si>
  <si>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</si>
  <si>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</si>
  <si>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</si>
  <si>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</si>
  <si>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</si>
  <si>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</si>
  <si>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</si>
  <si>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</si>
  <si>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</si>
  <si>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</si>
  <si>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</si>
  <si>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</si>
  <si>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</si>
  <si>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令和7年7月1日住民基本台帳人口(日本人)</t>
    <rPh sb="0" eb="2">
      <t>レイワ</t>
    </rPh>
    <phoneticPr fontId="4"/>
  </si>
  <si>
    <t>令和7年7月1日住民基本台帳人口(外国人)</t>
    <rPh sb="0" eb="2">
      <t>レイワ</t>
    </rPh>
    <phoneticPr fontId="4"/>
  </si>
  <si>
    <t>令和7年7月1日住民基本台帳人口（日本人+外国人）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</si>
</sst>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令和7年7月1日住民基本台帳人口(日本人)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令和7年7月1日住民基本台帳人口(日本人)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令和7年7月1日住民基本台帳人口(日本人)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令和7年7月1日住民基本台帳人口(日本人)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令和7年7月1日住民基本台帳人口(日本人)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33194</v>
      </c>
      <c r="BV4" s="62">
        <f>Y52</f>
        <v>74249</v>
      </c>
      <c r="BW4" s="62">
        <f>Z52</f>
        <v>36563</v>
      </c>
      <c r="BX4" s="62">
        <f>AA52</f>
        <v>37686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2159</v>
      </c>
      <c r="BV5" s="62">
        <f>AF52</f>
        <v>5133</v>
      </c>
      <c r="BW5" s="62">
        <f>AG52</f>
        <v>2522</v>
      </c>
      <c r="BX5" s="62">
        <f>AH52</f>
        <v>2611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309</v>
      </c>
      <c r="D6" s="14">
        <f t="shared" ref="D6:D58" si="0">E6+F6</f>
        <v>616</v>
      </c>
      <c r="E6" s="13">
        <v>313</v>
      </c>
      <c r="F6" s="13">
        <v>303</v>
      </c>
      <c r="G6" s="23"/>
      <c r="H6" s="66" t="s">
        <v>371</v>
      </c>
      <c r="I6" s="9" t="s">
        <v>155</v>
      </c>
      <c r="J6" s="13">
        <v>401</v>
      </c>
      <c r="K6" s="14">
        <f t="shared" ref="K6:K25" si="1">L6+M6</f>
        <v>960</v>
      </c>
      <c r="L6" s="13">
        <v>463</v>
      </c>
      <c r="M6" s="13">
        <v>497</v>
      </c>
      <c r="N6" s="22"/>
      <c r="O6" s="66" t="s">
        <v>372</v>
      </c>
      <c r="P6" s="26" t="s">
        <v>174</v>
      </c>
      <c r="Q6" s="13">
        <v>55</v>
      </c>
      <c r="R6" s="14">
        <f t="shared" ref="R6:R16" si="2">S6+T6</f>
        <v>126</v>
      </c>
      <c r="S6" s="13">
        <v>55</v>
      </c>
      <c r="T6" s="13">
        <v>71</v>
      </c>
      <c r="U6" s="22"/>
      <c r="V6" s="66" t="s">
        <v>374</v>
      </c>
      <c r="W6" s="9" t="s">
        <v>313</v>
      </c>
      <c r="X6" s="13">
        <v>381</v>
      </c>
      <c r="Y6" s="14">
        <f t="shared" ref="Y6:Y18" si="3">Z6+AA6</f>
        <v>974</v>
      </c>
      <c r="Z6" s="13">
        <v>470</v>
      </c>
      <c r="AA6" s="13">
        <v>504</v>
      </c>
      <c r="AC6" s="71" t="s">
        <v>376</v>
      </c>
      <c r="AD6" s="37" t="s">
        <v>203</v>
      </c>
      <c r="AE6" s="13">
        <v>50</v>
      </c>
      <c r="AF6" s="14">
        <f t="shared" ref="AF6:AF27" si="4">AG6+AH6</f>
        <v>119</v>
      </c>
      <c r="AG6" s="13">
        <v>62</v>
      </c>
      <c r="AH6" s="13">
        <v>57</v>
      </c>
      <c r="AJ6" s="74" t="s">
        <v>259</v>
      </c>
      <c r="AK6" s="11" t="s">
        <v>215</v>
      </c>
      <c r="AL6" s="13">
        <v>60</v>
      </c>
      <c r="AM6" s="14">
        <f t="shared" ref="AM6:AM23" si="5">AN6+AO6</f>
        <v>180</v>
      </c>
      <c r="AN6" s="13">
        <v>78</v>
      </c>
      <c r="AO6" s="13">
        <v>102</v>
      </c>
      <c r="AQ6" s="74" t="s">
        <v>307</v>
      </c>
      <c r="AR6" s="9" t="s">
        <v>308</v>
      </c>
      <c r="AS6" s="13">
        <v>34</v>
      </c>
      <c r="AT6" s="14">
        <f t="shared" ref="AT6:AT14" si="6">AU6+AV6</f>
        <v>62</v>
      </c>
      <c r="AU6" s="13">
        <v>26</v>
      </c>
      <c r="AV6" s="13">
        <v>36</v>
      </c>
      <c r="AX6" s="66" t="s">
        <v>352</v>
      </c>
      <c r="AY6" s="9" t="s">
        <v>245</v>
      </c>
      <c r="AZ6" s="13">
        <v>51</v>
      </c>
      <c r="BA6" s="14">
        <f t="shared" ref="BA6:BA12" si="7">BB6+BC6</f>
        <v>107</v>
      </c>
      <c r="BB6" s="13">
        <v>56</v>
      </c>
      <c r="BC6" s="13">
        <v>51</v>
      </c>
      <c r="BE6" s="66" t="s">
        <v>378</v>
      </c>
      <c r="BF6" s="9" t="s">
        <v>31</v>
      </c>
      <c r="BG6" s="13">
        <v>71</v>
      </c>
      <c r="BH6" s="14">
        <f t="shared" ref="BH6:BH15" si="8">BI6+BJ6</f>
        <v>142</v>
      </c>
      <c r="BI6" s="13">
        <v>72</v>
      </c>
      <c r="BJ6" s="13">
        <v>70</v>
      </c>
      <c r="BL6" s="66" t="s">
        <v>380</v>
      </c>
      <c r="BM6" s="9" t="s">
        <v>264</v>
      </c>
      <c r="BN6" s="13">
        <v>107</v>
      </c>
      <c r="BO6" s="14">
        <f t="shared" ref="BO6:BO20" si="9">BP6+BQ6</f>
        <v>258</v>
      </c>
      <c r="BP6" s="13">
        <v>122</v>
      </c>
      <c r="BQ6" s="13">
        <v>136</v>
      </c>
      <c r="BS6" s="93" t="str">
        <f>AJ52</f>
        <v>三本木地域合計</v>
      </c>
      <c r="BT6" s="93"/>
      <c r="BU6" s="62">
        <f>AL52</f>
        <v>2723</v>
      </c>
      <c r="BV6" s="62">
        <f>AM52</f>
        <v>7099</v>
      </c>
      <c r="BW6" s="62">
        <f>AN52</f>
        <v>3574</v>
      </c>
      <c r="BX6" s="62">
        <f>AO52</f>
        <v>3525</v>
      </c>
    </row>
    <row r="7" spans="1:76" s="4" customFormat="1" ht="13.5" customHeight="1" x14ac:dyDescent="0.15">
      <c r="A7" s="67"/>
      <c r="B7" s="9" t="s">
        <v>402</v>
      </c>
      <c r="C7" s="13">
        <v>244</v>
      </c>
      <c r="D7" s="14">
        <f t="shared" si="0"/>
        <v>478</v>
      </c>
      <c r="E7" s="13">
        <v>231</v>
      </c>
      <c r="F7" s="13">
        <v>247</v>
      </c>
      <c r="G7" s="22"/>
      <c r="H7" s="67"/>
      <c r="I7" s="9" t="s">
        <v>156</v>
      </c>
      <c r="J7" s="13">
        <v>623</v>
      </c>
      <c r="K7" s="14">
        <f t="shared" si="1"/>
        <v>1418</v>
      </c>
      <c r="L7" s="13">
        <v>662</v>
      </c>
      <c r="M7" s="13">
        <v>756</v>
      </c>
      <c r="N7" s="22"/>
      <c r="O7" s="67"/>
      <c r="P7" s="9" t="s">
        <v>432</v>
      </c>
      <c r="Q7" s="13">
        <v>75</v>
      </c>
      <c r="R7" s="14">
        <f t="shared" si="2"/>
        <v>206</v>
      </c>
      <c r="S7" s="13">
        <v>107</v>
      </c>
      <c r="T7" s="13">
        <v>99</v>
      </c>
      <c r="U7" s="22"/>
      <c r="V7" s="67"/>
      <c r="W7" s="9" t="s">
        <v>297</v>
      </c>
      <c r="X7" s="13">
        <v>371</v>
      </c>
      <c r="Y7" s="14">
        <f t="shared" si="3"/>
        <v>942</v>
      </c>
      <c r="Z7" s="13">
        <v>487</v>
      </c>
      <c r="AA7" s="13">
        <v>455</v>
      </c>
      <c r="AC7" s="72"/>
      <c r="AD7" s="37" t="s">
        <v>240</v>
      </c>
      <c r="AE7" s="13">
        <v>19</v>
      </c>
      <c r="AF7" s="14">
        <f t="shared" si="4"/>
        <v>50</v>
      </c>
      <c r="AG7" s="13">
        <v>22</v>
      </c>
      <c r="AH7" s="13">
        <v>28</v>
      </c>
      <c r="AJ7" s="75"/>
      <c r="AK7" s="11" t="s">
        <v>216</v>
      </c>
      <c r="AL7" s="13">
        <v>27</v>
      </c>
      <c r="AM7" s="14">
        <f t="shared" si="5"/>
        <v>96</v>
      </c>
      <c r="AN7" s="13">
        <v>47</v>
      </c>
      <c r="AO7" s="13">
        <v>49</v>
      </c>
      <c r="AQ7" s="75"/>
      <c r="AR7" s="9" t="s">
        <v>309</v>
      </c>
      <c r="AS7" s="13">
        <v>443</v>
      </c>
      <c r="AT7" s="14">
        <f t="shared" si="6"/>
        <v>1046</v>
      </c>
      <c r="AU7" s="13">
        <v>497</v>
      </c>
      <c r="AV7" s="13">
        <v>549</v>
      </c>
      <c r="AX7" s="67"/>
      <c r="AY7" s="9" t="s">
        <v>246</v>
      </c>
      <c r="AZ7" s="13">
        <v>52</v>
      </c>
      <c r="BA7" s="14">
        <f t="shared" si="7"/>
        <v>104</v>
      </c>
      <c r="BB7" s="13">
        <v>56</v>
      </c>
      <c r="BC7" s="13">
        <v>48</v>
      </c>
      <c r="BE7" s="67"/>
      <c r="BF7" s="9" t="s">
        <v>59</v>
      </c>
      <c r="BG7" s="13">
        <v>118</v>
      </c>
      <c r="BH7" s="14">
        <f t="shared" si="8"/>
        <v>199</v>
      </c>
      <c r="BI7" s="13">
        <v>104</v>
      </c>
      <c r="BJ7" s="13">
        <v>95</v>
      </c>
      <c r="BL7" s="67"/>
      <c r="BM7" s="9" t="s">
        <v>167</v>
      </c>
      <c r="BN7" s="13">
        <v>38</v>
      </c>
      <c r="BO7" s="14">
        <f t="shared" si="9"/>
        <v>89</v>
      </c>
      <c r="BP7" s="13">
        <v>44</v>
      </c>
      <c r="BQ7" s="13">
        <v>45</v>
      </c>
      <c r="BS7" s="93" t="str">
        <f>AQ52</f>
        <v>鹿島台地域合計</v>
      </c>
      <c r="BT7" s="93"/>
      <c r="BU7" s="62">
        <f>AS52</f>
        <v>4536</v>
      </c>
      <c r="BV7" s="62">
        <f>AT52</f>
        <v>10511</v>
      </c>
      <c r="BW7" s="62">
        <f>AU52</f>
        <v>5108</v>
      </c>
      <c r="BX7" s="62">
        <f>AV52</f>
        <v>5403</v>
      </c>
    </row>
    <row r="8" spans="1:76" s="4" customFormat="1" ht="13.5" customHeight="1" x14ac:dyDescent="0.15">
      <c r="A8" s="67"/>
      <c r="B8" s="9" t="s">
        <v>403</v>
      </c>
      <c r="C8" s="13">
        <v>386</v>
      </c>
      <c r="D8" s="14">
        <f t="shared" si="0"/>
        <v>757</v>
      </c>
      <c r="E8" s="13">
        <v>344</v>
      </c>
      <c r="F8" s="13">
        <v>413</v>
      </c>
      <c r="G8" s="22"/>
      <c r="H8" s="67"/>
      <c r="I8" s="9" t="s">
        <v>24</v>
      </c>
      <c r="J8" s="13">
        <v>293</v>
      </c>
      <c r="K8" s="14">
        <f t="shared" si="1"/>
        <v>589</v>
      </c>
      <c r="L8" s="13">
        <v>289</v>
      </c>
      <c r="M8" s="13">
        <v>300</v>
      </c>
      <c r="N8" s="22"/>
      <c r="O8" s="67"/>
      <c r="P8" s="9" t="s">
        <v>281</v>
      </c>
      <c r="Q8" s="13">
        <v>33</v>
      </c>
      <c r="R8" s="14">
        <f t="shared" si="2"/>
        <v>82</v>
      </c>
      <c r="S8" s="13">
        <v>46</v>
      </c>
      <c r="T8" s="13">
        <v>36</v>
      </c>
      <c r="U8" s="22"/>
      <c r="V8" s="67"/>
      <c r="W8" s="9" t="s">
        <v>462</v>
      </c>
      <c r="X8" s="13">
        <v>405</v>
      </c>
      <c r="Y8" s="14">
        <f t="shared" si="3"/>
        <v>1146</v>
      </c>
      <c r="Z8" s="13">
        <v>576</v>
      </c>
      <c r="AA8" s="13">
        <v>570</v>
      </c>
      <c r="AC8" s="72"/>
      <c r="AD8" s="37" t="s">
        <v>212</v>
      </c>
      <c r="AE8" s="13">
        <v>62</v>
      </c>
      <c r="AF8" s="14">
        <f t="shared" si="4"/>
        <v>133</v>
      </c>
      <c r="AG8" s="13">
        <v>62</v>
      </c>
      <c r="AH8" s="13">
        <v>71</v>
      </c>
      <c r="AJ8" s="75"/>
      <c r="AK8" s="11" t="s">
        <v>219</v>
      </c>
      <c r="AL8" s="13">
        <v>128</v>
      </c>
      <c r="AM8" s="14">
        <f t="shared" si="5"/>
        <v>347</v>
      </c>
      <c r="AN8" s="13">
        <v>175</v>
      </c>
      <c r="AO8" s="13">
        <v>172</v>
      </c>
      <c r="AQ8" s="75"/>
      <c r="AR8" s="9" t="s">
        <v>311</v>
      </c>
      <c r="AS8" s="13">
        <v>250</v>
      </c>
      <c r="AT8" s="14">
        <f t="shared" si="6"/>
        <v>546</v>
      </c>
      <c r="AU8" s="13">
        <v>276</v>
      </c>
      <c r="AV8" s="13">
        <v>270</v>
      </c>
      <c r="AX8" s="67"/>
      <c r="AY8" s="9" t="s">
        <v>247</v>
      </c>
      <c r="AZ8" s="13">
        <v>69</v>
      </c>
      <c r="BA8" s="14">
        <f t="shared" si="7"/>
        <v>161</v>
      </c>
      <c r="BB8" s="13">
        <v>81</v>
      </c>
      <c r="BC8" s="13">
        <v>80</v>
      </c>
      <c r="BE8" s="67"/>
      <c r="BF8" s="9" t="s">
        <v>63</v>
      </c>
      <c r="BG8" s="13">
        <v>110</v>
      </c>
      <c r="BH8" s="14">
        <f t="shared" si="8"/>
        <v>179</v>
      </c>
      <c r="BI8" s="13">
        <v>87</v>
      </c>
      <c r="BJ8" s="13">
        <v>92</v>
      </c>
      <c r="BL8" s="67"/>
      <c r="BM8" s="9" t="s">
        <v>455</v>
      </c>
      <c r="BN8" s="13">
        <v>96</v>
      </c>
      <c r="BO8" s="14">
        <f t="shared" si="9"/>
        <v>208</v>
      </c>
      <c r="BP8" s="13">
        <v>95</v>
      </c>
      <c r="BQ8" s="13">
        <v>113</v>
      </c>
      <c r="BS8" s="93" t="str">
        <f>AX52</f>
        <v>岩出山地域合計</v>
      </c>
      <c r="BT8" s="93"/>
      <c r="BU8" s="62">
        <f>AZ52</f>
        <v>3990</v>
      </c>
      <c r="BV8" s="62">
        <f>BA52</f>
        <v>9037</v>
      </c>
      <c r="BW8" s="62">
        <f>BB52</f>
        <v>4498</v>
      </c>
      <c r="BX8" s="62">
        <f>BC52</f>
        <v>4539</v>
      </c>
    </row>
    <row r="9" spans="1:76" s="4" customFormat="1" ht="13.5" customHeight="1" x14ac:dyDescent="0.15">
      <c r="A9" s="67"/>
      <c r="B9" s="9" t="s">
        <v>210</v>
      </c>
      <c r="C9" s="13">
        <v>235</v>
      </c>
      <c r="D9" s="14">
        <f t="shared" si="0"/>
        <v>530</v>
      </c>
      <c r="E9" s="13">
        <v>259</v>
      </c>
      <c r="F9" s="13">
        <v>271</v>
      </c>
      <c r="G9" s="23"/>
      <c r="H9" s="67"/>
      <c r="I9" s="9" t="s">
        <v>294</v>
      </c>
      <c r="J9" s="13">
        <v>442</v>
      </c>
      <c r="K9" s="14">
        <f t="shared" si="1"/>
        <v>1003</v>
      </c>
      <c r="L9" s="13">
        <v>482</v>
      </c>
      <c r="M9" s="13">
        <v>521</v>
      </c>
      <c r="N9" s="22"/>
      <c r="O9" s="67"/>
      <c r="P9" s="9" t="s">
        <v>433</v>
      </c>
      <c r="Q9" s="13">
        <v>51</v>
      </c>
      <c r="R9" s="14">
        <f t="shared" si="2"/>
        <v>138</v>
      </c>
      <c r="S9" s="13">
        <v>70</v>
      </c>
      <c r="T9" s="13">
        <v>68</v>
      </c>
      <c r="U9" s="22"/>
      <c r="V9" s="67"/>
      <c r="W9" s="9" t="s">
        <v>16</v>
      </c>
      <c r="X9" s="13">
        <v>142</v>
      </c>
      <c r="Y9" s="14">
        <f t="shared" si="3"/>
        <v>407</v>
      </c>
      <c r="Z9" s="13">
        <v>197</v>
      </c>
      <c r="AA9" s="13">
        <v>210</v>
      </c>
      <c r="AC9" s="72"/>
      <c r="AD9" s="37" t="s">
        <v>13</v>
      </c>
      <c r="AE9" s="13">
        <v>95</v>
      </c>
      <c r="AF9" s="14">
        <f t="shared" si="4"/>
        <v>233</v>
      </c>
      <c r="AG9" s="13">
        <v>108</v>
      </c>
      <c r="AH9" s="13">
        <v>125</v>
      </c>
      <c r="AJ9" s="75"/>
      <c r="AK9" s="11" t="s">
        <v>319</v>
      </c>
      <c r="AL9" s="13">
        <v>100</v>
      </c>
      <c r="AM9" s="14">
        <f t="shared" si="5"/>
        <v>268</v>
      </c>
      <c r="AN9" s="13">
        <v>139</v>
      </c>
      <c r="AO9" s="13">
        <v>129</v>
      </c>
      <c r="AQ9" s="75"/>
      <c r="AR9" s="9" t="s">
        <v>314</v>
      </c>
      <c r="AS9" s="13">
        <v>121</v>
      </c>
      <c r="AT9" s="14">
        <f t="shared" si="6"/>
        <v>309</v>
      </c>
      <c r="AU9" s="13">
        <v>163</v>
      </c>
      <c r="AV9" s="13">
        <v>146</v>
      </c>
      <c r="AX9" s="67"/>
      <c r="AY9" s="9" t="s">
        <v>250</v>
      </c>
      <c r="AZ9" s="13">
        <v>39</v>
      </c>
      <c r="BA9" s="14">
        <f t="shared" si="7"/>
        <v>104</v>
      </c>
      <c r="BB9" s="13">
        <v>60</v>
      </c>
      <c r="BC9" s="13">
        <v>44</v>
      </c>
      <c r="BE9" s="67"/>
      <c r="BF9" s="9" t="s">
        <v>65</v>
      </c>
      <c r="BG9" s="13">
        <v>84</v>
      </c>
      <c r="BH9" s="14">
        <f t="shared" si="8"/>
        <v>177</v>
      </c>
      <c r="BI9" s="13">
        <v>84</v>
      </c>
      <c r="BJ9" s="13">
        <v>93</v>
      </c>
      <c r="BL9" s="67"/>
      <c r="BM9" s="9" t="s">
        <v>375</v>
      </c>
      <c r="BN9" s="13">
        <v>104</v>
      </c>
      <c r="BO9" s="14">
        <f t="shared" si="9"/>
        <v>247</v>
      </c>
      <c r="BP9" s="13">
        <v>114</v>
      </c>
      <c r="BQ9" s="13">
        <v>133</v>
      </c>
      <c r="BS9" s="93" t="str">
        <f>BE52</f>
        <v>鳴子温泉地域合計</v>
      </c>
      <c r="BT9" s="93"/>
      <c r="BU9" s="62">
        <f>BG52</f>
        <v>2349</v>
      </c>
      <c r="BV9" s="62">
        <f>BH52</f>
        <v>4615</v>
      </c>
      <c r="BW9" s="62">
        <f>BI52</f>
        <v>2241</v>
      </c>
      <c r="BX9" s="62">
        <f>BJ52</f>
        <v>2374</v>
      </c>
    </row>
    <row r="10" spans="1:76" s="4" customFormat="1" ht="13.5" customHeight="1" x14ac:dyDescent="0.15">
      <c r="A10" s="67"/>
      <c r="B10" s="9" t="s">
        <v>394</v>
      </c>
      <c r="C10" s="13">
        <v>139</v>
      </c>
      <c r="D10" s="14">
        <f t="shared" si="0"/>
        <v>252</v>
      </c>
      <c r="E10" s="13">
        <v>129</v>
      </c>
      <c r="F10" s="13">
        <v>123</v>
      </c>
      <c r="G10" s="22"/>
      <c r="H10" s="67"/>
      <c r="I10" s="9" t="s">
        <v>423</v>
      </c>
      <c r="J10" s="13">
        <v>372</v>
      </c>
      <c r="K10" s="14">
        <f t="shared" si="1"/>
        <v>921</v>
      </c>
      <c r="L10" s="13">
        <v>476</v>
      </c>
      <c r="M10" s="13">
        <v>445</v>
      </c>
      <c r="N10" s="22"/>
      <c r="O10" s="67"/>
      <c r="P10" s="9" t="s">
        <v>82</v>
      </c>
      <c r="Q10" s="13">
        <v>77</v>
      </c>
      <c r="R10" s="14">
        <f t="shared" si="2"/>
        <v>187</v>
      </c>
      <c r="S10" s="13">
        <v>93</v>
      </c>
      <c r="T10" s="13">
        <v>94</v>
      </c>
      <c r="U10" s="22"/>
      <c r="V10" s="67"/>
      <c r="W10" s="9" t="s">
        <v>184</v>
      </c>
      <c r="X10" s="13">
        <v>106</v>
      </c>
      <c r="Y10" s="14">
        <f t="shared" si="3"/>
        <v>258</v>
      </c>
      <c r="Z10" s="13">
        <v>124</v>
      </c>
      <c r="AA10" s="13">
        <v>134</v>
      </c>
      <c r="AC10" s="72"/>
      <c r="AD10" s="37" t="s">
        <v>90</v>
      </c>
      <c r="AE10" s="13">
        <v>202</v>
      </c>
      <c r="AF10" s="14">
        <f t="shared" si="4"/>
        <v>393</v>
      </c>
      <c r="AG10" s="13">
        <v>181</v>
      </c>
      <c r="AH10" s="13">
        <v>212</v>
      </c>
      <c r="AJ10" s="75"/>
      <c r="AK10" s="11" t="s">
        <v>222</v>
      </c>
      <c r="AL10" s="13">
        <v>103</v>
      </c>
      <c r="AM10" s="14">
        <f t="shared" si="5"/>
        <v>302</v>
      </c>
      <c r="AN10" s="13">
        <v>161</v>
      </c>
      <c r="AO10" s="13">
        <v>141</v>
      </c>
      <c r="AQ10" s="75"/>
      <c r="AR10" s="9" t="s">
        <v>317</v>
      </c>
      <c r="AS10" s="13">
        <v>133</v>
      </c>
      <c r="AT10" s="14">
        <f t="shared" si="6"/>
        <v>331</v>
      </c>
      <c r="AU10" s="13">
        <v>170</v>
      </c>
      <c r="AV10" s="13">
        <v>161</v>
      </c>
      <c r="AX10" s="67"/>
      <c r="AY10" s="9" t="s">
        <v>251</v>
      </c>
      <c r="AZ10" s="13">
        <v>34</v>
      </c>
      <c r="BA10" s="14">
        <f t="shared" si="7"/>
        <v>101</v>
      </c>
      <c r="BB10" s="13">
        <v>54</v>
      </c>
      <c r="BC10" s="13">
        <v>47</v>
      </c>
      <c r="BE10" s="67"/>
      <c r="BF10" s="9" t="s">
        <v>66</v>
      </c>
      <c r="BG10" s="13">
        <v>93</v>
      </c>
      <c r="BH10" s="14">
        <f t="shared" si="8"/>
        <v>153</v>
      </c>
      <c r="BI10" s="13">
        <v>67</v>
      </c>
      <c r="BJ10" s="13">
        <v>86</v>
      </c>
      <c r="BL10" s="67"/>
      <c r="BM10" s="9" t="s">
        <v>133</v>
      </c>
      <c r="BN10" s="13">
        <v>83</v>
      </c>
      <c r="BO10" s="14">
        <f t="shared" si="9"/>
        <v>205</v>
      </c>
      <c r="BP10" s="13">
        <v>105</v>
      </c>
      <c r="BQ10" s="13">
        <v>100</v>
      </c>
      <c r="BS10" s="93" t="str">
        <f>BL52</f>
        <v>田尻地域合計</v>
      </c>
      <c r="BT10" s="93"/>
      <c r="BU10" s="62">
        <f>BN52</f>
        <v>3588</v>
      </c>
      <c r="BV10" s="62">
        <f>BO52</f>
        <v>9205</v>
      </c>
      <c r="BW10" s="62">
        <f>BP52</f>
        <v>4593</v>
      </c>
      <c r="BX10" s="62">
        <f>BQ52</f>
        <v>4612</v>
      </c>
    </row>
    <row r="11" spans="1:76" s="4" customFormat="1" ht="13.5" customHeight="1" x14ac:dyDescent="0.15">
      <c r="A11" s="67"/>
      <c r="B11" s="9" t="s">
        <v>234</v>
      </c>
      <c r="C11" s="13">
        <v>34</v>
      </c>
      <c r="D11" s="14">
        <f t="shared" si="0"/>
        <v>60</v>
      </c>
      <c r="E11" s="13">
        <v>37</v>
      </c>
      <c r="F11" s="13">
        <v>23</v>
      </c>
      <c r="G11" s="22"/>
      <c r="H11" s="67"/>
      <c r="I11" s="9" t="s">
        <v>424</v>
      </c>
      <c r="J11" s="13">
        <v>282</v>
      </c>
      <c r="K11" s="14">
        <f t="shared" si="1"/>
        <v>533</v>
      </c>
      <c r="L11" s="13">
        <v>267</v>
      </c>
      <c r="M11" s="13">
        <v>266</v>
      </c>
      <c r="N11" s="22"/>
      <c r="O11" s="67"/>
      <c r="P11" s="9" t="s">
        <v>344</v>
      </c>
      <c r="Q11" s="13">
        <v>122</v>
      </c>
      <c r="R11" s="14">
        <f t="shared" si="2"/>
        <v>324</v>
      </c>
      <c r="S11" s="13">
        <v>153</v>
      </c>
      <c r="T11" s="13">
        <v>171</v>
      </c>
      <c r="U11" s="22"/>
      <c r="V11" s="67"/>
      <c r="W11" s="9" t="s">
        <v>312</v>
      </c>
      <c r="X11" s="13">
        <v>141</v>
      </c>
      <c r="Y11" s="14">
        <f t="shared" si="3"/>
        <v>331</v>
      </c>
      <c r="Z11" s="13">
        <v>167</v>
      </c>
      <c r="AA11" s="13">
        <v>164</v>
      </c>
      <c r="AC11" s="72"/>
      <c r="AD11" s="37" t="s">
        <v>3</v>
      </c>
      <c r="AE11" s="13">
        <v>51</v>
      </c>
      <c r="AF11" s="14">
        <f t="shared" si="4"/>
        <v>111</v>
      </c>
      <c r="AG11" s="13">
        <v>55</v>
      </c>
      <c r="AH11" s="13">
        <v>56</v>
      </c>
      <c r="AJ11" s="75"/>
      <c r="AK11" s="11" t="s">
        <v>32</v>
      </c>
      <c r="AL11" s="13">
        <v>86</v>
      </c>
      <c r="AM11" s="14">
        <f t="shared" si="5"/>
        <v>168</v>
      </c>
      <c r="AN11" s="13">
        <v>77</v>
      </c>
      <c r="AO11" s="13">
        <v>91</v>
      </c>
      <c r="AQ11" s="75"/>
      <c r="AR11" s="48" t="s">
        <v>195</v>
      </c>
      <c r="AS11" s="13">
        <v>52</v>
      </c>
      <c r="AT11" s="14">
        <f t="shared" si="6"/>
        <v>156</v>
      </c>
      <c r="AU11" s="13">
        <v>83</v>
      </c>
      <c r="AV11" s="13">
        <v>73</v>
      </c>
      <c r="AX11" s="67"/>
      <c r="AY11" s="9" t="s">
        <v>160</v>
      </c>
      <c r="AZ11" s="13">
        <v>59</v>
      </c>
      <c r="BA11" s="14">
        <f t="shared" si="7"/>
        <v>154</v>
      </c>
      <c r="BB11" s="13">
        <v>73</v>
      </c>
      <c r="BC11" s="13">
        <v>81</v>
      </c>
      <c r="BE11" s="67"/>
      <c r="BF11" s="9" t="s">
        <v>69</v>
      </c>
      <c r="BG11" s="13">
        <v>108</v>
      </c>
      <c r="BH11" s="14">
        <f t="shared" si="8"/>
        <v>176</v>
      </c>
      <c r="BI11" s="13">
        <v>93</v>
      </c>
      <c r="BJ11" s="13">
        <v>83</v>
      </c>
      <c r="BL11" s="67"/>
      <c r="BM11" s="9" t="s">
        <v>429</v>
      </c>
      <c r="BN11" s="13">
        <v>92</v>
      </c>
      <c r="BO11" s="14">
        <f t="shared" si="9"/>
        <v>226</v>
      </c>
      <c r="BP11" s="13">
        <v>107</v>
      </c>
      <c r="BQ11" s="13">
        <v>119</v>
      </c>
      <c r="BS11" s="93" t="s">
        <v>318</v>
      </c>
      <c r="BT11" s="93"/>
      <c r="BU11" s="93">
        <f>SUM(BU4:BU10)</f>
        <v>52539</v>
      </c>
      <c r="BV11" s="94">
        <f>SUM(BV4:BV10)</f>
        <v>119849</v>
      </c>
      <c r="BW11" s="94">
        <f>SUM(BW4:BW10)</f>
        <v>59099</v>
      </c>
      <c r="BX11" s="94">
        <f>SUM(BX4:BX10)</f>
        <v>60750</v>
      </c>
    </row>
    <row r="12" spans="1:76" s="4" customFormat="1" ht="13.5" customHeight="1" x14ac:dyDescent="0.15">
      <c r="A12" s="67"/>
      <c r="B12" s="9" t="s">
        <v>404</v>
      </c>
      <c r="C12" s="13">
        <v>115</v>
      </c>
      <c r="D12" s="14">
        <f t="shared" si="0"/>
        <v>247</v>
      </c>
      <c r="E12" s="13">
        <v>105</v>
      </c>
      <c r="F12" s="13">
        <v>142</v>
      </c>
      <c r="G12" s="23"/>
      <c r="H12" s="67"/>
      <c r="I12" s="9" t="s">
        <v>115</v>
      </c>
      <c r="J12" s="13">
        <v>385</v>
      </c>
      <c r="K12" s="14">
        <f t="shared" si="1"/>
        <v>865</v>
      </c>
      <c r="L12" s="13">
        <v>434</v>
      </c>
      <c r="M12" s="13">
        <v>431</v>
      </c>
      <c r="N12" s="22"/>
      <c r="O12" s="67"/>
      <c r="P12" s="9" t="s">
        <v>180</v>
      </c>
      <c r="Q12" s="13">
        <v>66</v>
      </c>
      <c r="R12" s="14">
        <f t="shared" si="2"/>
        <v>151</v>
      </c>
      <c r="S12" s="13">
        <v>75</v>
      </c>
      <c r="T12" s="13">
        <v>76</v>
      </c>
      <c r="U12" s="22"/>
      <c r="V12" s="67"/>
      <c r="W12" s="9" t="s">
        <v>185</v>
      </c>
      <c r="X12" s="13">
        <v>124</v>
      </c>
      <c r="Y12" s="14">
        <f t="shared" si="3"/>
        <v>330</v>
      </c>
      <c r="Z12" s="13">
        <v>171</v>
      </c>
      <c r="AA12" s="13">
        <v>159</v>
      </c>
      <c r="AC12" s="72"/>
      <c r="AD12" s="37" t="s">
        <v>241</v>
      </c>
      <c r="AE12" s="13">
        <v>41</v>
      </c>
      <c r="AF12" s="14">
        <f t="shared" si="4"/>
        <v>79</v>
      </c>
      <c r="AG12" s="13">
        <v>42</v>
      </c>
      <c r="AH12" s="13">
        <v>37</v>
      </c>
      <c r="AJ12" s="75"/>
      <c r="AK12" s="11" t="s">
        <v>126</v>
      </c>
      <c r="AL12" s="13">
        <v>265</v>
      </c>
      <c r="AM12" s="14">
        <f t="shared" si="5"/>
        <v>639</v>
      </c>
      <c r="AN12" s="13">
        <v>330</v>
      </c>
      <c r="AO12" s="13">
        <v>309</v>
      </c>
      <c r="AQ12" s="75"/>
      <c r="AR12" s="9" t="s">
        <v>320</v>
      </c>
      <c r="AS12" s="13">
        <v>171</v>
      </c>
      <c r="AT12" s="14">
        <f t="shared" si="6"/>
        <v>445</v>
      </c>
      <c r="AU12" s="13">
        <v>229</v>
      </c>
      <c r="AV12" s="13">
        <v>216</v>
      </c>
      <c r="AX12" s="67"/>
      <c r="AY12" s="9" t="s">
        <v>88</v>
      </c>
      <c r="AZ12" s="13">
        <v>75</v>
      </c>
      <c r="BA12" s="14">
        <f t="shared" si="7"/>
        <v>212</v>
      </c>
      <c r="BB12" s="13">
        <v>110</v>
      </c>
      <c r="BC12" s="13">
        <v>102</v>
      </c>
      <c r="BE12" s="67"/>
      <c r="BF12" s="9" t="s">
        <v>70</v>
      </c>
      <c r="BG12" s="13">
        <v>81</v>
      </c>
      <c r="BH12" s="14">
        <f t="shared" si="8"/>
        <v>135</v>
      </c>
      <c r="BI12" s="13">
        <v>66</v>
      </c>
      <c r="BJ12" s="13">
        <v>69</v>
      </c>
      <c r="BL12" s="67"/>
      <c r="BM12" s="9" t="s">
        <v>10</v>
      </c>
      <c r="BN12" s="13">
        <v>218</v>
      </c>
      <c r="BO12" s="14">
        <f t="shared" si="9"/>
        <v>469</v>
      </c>
      <c r="BP12" s="13">
        <v>224</v>
      </c>
      <c r="BQ12" s="13">
        <v>245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364</v>
      </c>
      <c r="D13" s="14">
        <f t="shared" si="0"/>
        <v>776</v>
      </c>
      <c r="E13" s="13">
        <v>369</v>
      </c>
      <c r="F13" s="13">
        <v>407</v>
      </c>
      <c r="G13" s="22"/>
      <c r="H13" s="67"/>
      <c r="I13" s="9" t="s">
        <v>218</v>
      </c>
      <c r="J13" s="13">
        <v>424</v>
      </c>
      <c r="K13" s="14">
        <f t="shared" si="1"/>
        <v>929</v>
      </c>
      <c r="L13" s="13">
        <v>467</v>
      </c>
      <c r="M13" s="13">
        <v>462</v>
      </c>
      <c r="N13" s="22"/>
      <c r="O13" s="67"/>
      <c r="P13" s="31" t="s">
        <v>341</v>
      </c>
      <c r="Q13" s="13">
        <v>141</v>
      </c>
      <c r="R13" s="14">
        <f t="shared" si="2"/>
        <v>357</v>
      </c>
      <c r="S13" s="13">
        <v>188</v>
      </c>
      <c r="T13" s="13">
        <v>169</v>
      </c>
      <c r="U13" s="22"/>
      <c r="V13" s="67"/>
      <c r="W13" s="9" t="s">
        <v>186</v>
      </c>
      <c r="X13" s="13">
        <v>152</v>
      </c>
      <c r="Y13" s="14">
        <f t="shared" si="3"/>
        <v>403</v>
      </c>
      <c r="Z13" s="13">
        <v>195</v>
      </c>
      <c r="AA13" s="13">
        <v>208</v>
      </c>
      <c r="AC13" s="72"/>
      <c r="AD13" s="37" t="s">
        <v>204</v>
      </c>
      <c r="AE13" s="13">
        <v>38</v>
      </c>
      <c r="AF13" s="14">
        <f t="shared" si="4"/>
        <v>102</v>
      </c>
      <c r="AG13" s="13">
        <v>48</v>
      </c>
      <c r="AH13" s="13">
        <v>54</v>
      </c>
      <c r="AJ13" s="75"/>
      <c r="AK13" s="46" t="s">
        <v>451</v>
      </c>
      <c r="AL13" s="13">
        <v>238</v>
      </c>
      <c r="AM13" s="14">
        <f t="shared" si="5"/>
        <v>592</v>
      </c>
      <c r="AN13" s="13">
        <v>293</v>
      </c>
      <c r="AO13" s="13">
        <v>299</v>
      </c>
      <c r="AQ13" s="75"/>
      <c r="AR13" s="9" t="s">
        <v>321</v>
      </c>
      <c r="AS13" s="13">
        <v>116</v>
      </c>
      <c r="AT13" s="14">
        <f t="shared" si="6"/>
        <v>209</v>
      </c>
      <c r="AU13" s="13">
        <v>83</v>
      </c>
      <c r="AV13" s="13">
        <v>126</v>
      </c>
      <c r="AX13" s="68"/>
      <c r="AY13" s="17" t="s">
        <v>14</v>
      </c>
      <c r="AZ13" s="14">
        <f>SUM(AZ6:AZ12)</f>
        <v>379</v>
      </c>
      <c r="BA13" s="14">
        <f>SUM(BA6:BA12)</f>
        <v>943</v>
      </c>
      <c r="BB13" s="14">
        <f>SUM(BB6:BB12)</f>
        <v>490</v>
      </c>
      <c r="BC13" s="14">
        <f>SUM(BC6:BC12)</f>
        <v>453</v>
      </c>
      <c r="BE13" s="67"/>
      <c r="BF13" s="9" t="s">
        <v>322</v>
      </c>
      <c r="BG13" s="13">
        <v>209</v>
      </c>
      <c r="BH13" s="14">
        <f t="shared" si="8"/>
        <v>352</v>
      </c>
      <c r="BI13" s="13">
        <v>162</v>
      </c>
      <c r="BJ13" s="13">
        <v>190</v>
      </c>
      <c r="BL13" s="67"/>
      <c r="BM13" s="9" t="s">
        <v>266</v>
      </c>
      <c r="BN13" s="13">
        <v>90</v>
      </c>
      <c r="BO13" s="14">
        <f t="shared" si="9"/>
        <v>270</v>
      </c>
      <c r="BP13" s="13">
        <v>137</v>
      </c>
      <c r="BQ13" s="13">
        <v>133</v>
      </c>
    </row>
    <row r="14" spans="1:76" s="4" customFormat="1" ht="13.5" customHeight="1" x14ac:dyDescent="0.15">
      <c r="A14" s="67"/>
      <c r="B14" s="9" t="s">
        <v>275</v>
      </c>
      <c r="C14" s="13">
        <v>277</v>
      </c>
      <c r="D14" s="14">
        <f t="shared" si="0"/>
        <v>597</v>
      </c>
      <c r="E14" s="13">
        <v>286</v>
      </c>
      <c r="F14" s="13">
        <v>311</v>
      </c>
      <c r="G14" s="22"/>
      <c r="H14" s="67"/>
      <c r="I14" s="9" t="s">
        <v>324</v>
      </c>
      <c r="J14" s="13">
        <v>512</v>
      </c>
      <c r="K14" s="14">
        <f t="shared" si="1"/>
        <v>1074</v>
      </c>
      <c r="L14" s="13">
        <v>539</v>
      </c>
      <c r="M14" s="13">
        <v>535</v>
      </c>
      <c r="N14" s="22"/>
      <c r="O14" s="67"/>
      <c r="P14" s="9" t="s">
        <v>131</v>
      </c>
      <c r="Q14" s="13">
        <v>75</v>
      </c>
      <c r="R14" s="14">
        <f t="shared" si="2"/>
        <v>179</v>
      </c>
      <c r="S14" s="13">
        <v>90</v>
      </c>
      <c r="T14" s="13">
        <v>89</v>
      </c>
      <c r="U14" s="22"/>
      <c r="V14" s="67"/>
      <c r="W14" s="9" t="s">
        <v>391</v>
      </c>
      <c r="X14" s="13">
        <v>240</v>
      </c>
      <c r="Y14" s="14">
        <f t="shared" si="3"/>
        <v>544</v>
      </c>
      <c r="Z14" s="13">
        <v>263</v>
      </c>
      <c r="AA14" s="13">
        <v>281</v>
      </c>
      <c r="AC14" s="72"/>
      <c r="AD14" s="37" t="s">
        <v>28</v>
      </c>
      <c r="AE14" s="13">
        <v>117</v>
      </c>
      <c r="AF14" s="14">
        <f t="shared" si="4"/>
        <v>282</v>
      </c>
      <c r="AG14" s="13">
        <v>145</v>
      </c>
      <c r="AH14" s="13">
        <v>137</v>
      </c>
      <c r="AJ14" s="75"/>
      <c r="AK14" s="11" t="s">
        <v>323</v>
      </c>
      <c r="AL14" s="13">
        <v>214</v>
      </c>
      <c r="AM14" s="14">
        <f t="shared" si="5"/>
        <v>468</v>
      </c>
      <c r="AN14" s="13">
        <v>217</v>
      </c>
      <c r="AO14" s="13">
        <v>251</v>
      </c>
      <c r="AQ14" s="75"/>
      <c r="AR14" s="9" t="s">
        <v>326</v>
      </c>
      <c r="AS14" s="13">
        <v>98</v>
      </c>
      <c r="AT14" s="14">
        <f t="shared" si="6"/>
        <v>211</v>
      </c>
      <c r="AU14" s="13">
        <v>98</v>
      </c>
      <c r="AV14" s="13">
        <v>113</v>
      </c>
      <c r="AX14" s="66" t="s">
        <v>157</v>
      </c>
      <c r="AY14" s="26" t="s">
        <v>74</v>
      </c>
      <c r="AZ14" s="13">
        <v>18</v>
      </c>
      <c r="BA14" s="14">
        <f t="shared" ref="BA14:BA20" si="10">BB14+BC14</f>
        <v>44</v>
      </c>
      <c r="BB14" s="13">
        <v>26</v>
      </c>
      <c r="BC14" s="13">
        <v>18</v>
      </c>
      <c r="BE14" s="67"/>
      <c r="BF14" s="9" t="s">
        <v>68</v>
      </c>
      <c r="BG14" s="13">
        <v>154</v>
      </c>
      <c r="BH14" s="14">
        <f t="shared" si="8"/>
        <v>316</v>
      </c>
      <c r="BI14" s="13">
        <v>146</v>
      </c>
      <c r="BJ14" s="13">
        <v>170</v>
      </c>
      <c r="BL14" s="67"/>
      <c r="BM14" s="9" t="s">
        <v>328</v>
      </c>
      <c r="BN14" s="13">
        <v>33</v>
      </c>
      <c r="BO14" s="14">
        <f t="shared" si="9"/>
        <v>74</v>
      </c>
      <c r="BP14" s="13">
        <v>35</v>
      </c>
      <c r="BQ14" s="13">
        <v>39</v>
      </c>
    </row>
    <row r="15" spans="1:76" s="4" customFormat="1" ht="13.5" customHeight="1" x14ac:dyDescent="0.15">
      <c r="A15" s="67"/>
      <c r="B15" s="9" t="s">
        <v>146</v>
      </c>
      <c r="C15" s="13">
        <v>458</v>
      </c>
      <c r="D15" s="14">
        <f t="shared" si="0"/>
        <v>1033</v>
      </c>
      <c r="E15" s="13">
        <v>492</v>
      </c>
      <c r="F15" s="13">
        <v>541</v>
      </c>
      <c r="G15" s="23"/>
      <c r="H15" s="67"/>
      <c r="I15" s="9" t="s">
        <v>56</v>
      </c>
      <c r="J15" s="13">
        <v>352</v>
      </c>
      <c r="K15" s="14">
        <f t="shared" si="1"/>
        <v>771</v>
      </c>
      <c r="L15" s="13">
        <v>377</v>
      </c>
      <c r="M15" s="13">
        <v>394</v>
      </c>
      <c r="N15" s="22"/>
      <c r="O15" s="67"/>
      <c r="P15" s="26" t="s">
        <v>248</v>
      </c>
      <c r="Q15" s="13">
        <v>91</v>
      </c>
      <c r="R15" s="14">
        <f t="shared" si="2"/>
        <v>217</v>
      </c>
      <c r="S15" s="13">
        <v>101</v>
      </c>
      <c r="T15" s="13">
        <v>116</v>
      </c>
      <c r="U15" s="22"/>
      <c r="V15" s="67"/>
      <c r="W15" s="9" t="s">
        <v>443</v>
      </c>
      <c r="X15" s="13">
        <v>99</v>
      </c>
      <c r="Y15" s="14">
        <f t="shared" si="3"/>
        <v>263</v>
      </c>
      <c r="Z15" s="13">
        <v>124</v>
      </c>
      <c r="AA15" s="13">
        <v>139</v>
      </c>
      <c r="AC15" s="72"/>
      <c r="AD15" s="37" t="s">
        <v>205</v>
      </c>
      <c r="AE15" s="13">
        <v>158</v>
      </c>
      <c r="AF15" s="14">
        <f t="shared" si="4"/>
        <v>368</v>
      </c>
      <c r="AG15" s="13">
        <v>179</v>
      </c>
      <c r="AH15" s="13">
        <v>189</v>
      </c>
      <c r="AJ15" s="75"/>
      <c r="AK15" s="11" t="s">
        <v>223</v>
      </c>
      <c r="AL15" s="13">
        <v>126</v>
      </c>
      <c r="AM15" s="14">
        <f t="shared" si="5"/>
        <v>267</v>
      </c>
      <c r="AN15" s="13">
        <v>134</v>
      </c>
      <c r="AO15" s="13">
        <v>133</v>
      </c>
      <c r="AQ15" s="76"/>
      <c r="AR15" s="7" t="s">
        <v>14</v>
      </c>
      <c r="AS15" s="27">
        <f>SUM(AS6:AS14)</f>
        <v>1418</v>
      </c>
      <c r="AT15" s="27">
        <f>SUM(AT6:AT14)</f>
        <v>3315</v>
      </c>
      <c r="AU15" s="27">
        <f>SUM(AU6:AU14)</f>
        <v>1625</v>
      </c>
      <c r="AV15" s="27">
        <f>SUM(AV6:AV14)</f>
        <v>1690</v>
      </c>
      <c r="AX15" s="67"/>
      <c r="AY15" s="9" t="s">
        <v>253</v>
      </c>
      <c r="AZ15" s="13">
        <v>51</v>
      </c>
      <c r="BA15" s="14">
        <f t="shared" si="10"/>
        <v>133</v>
      </c>
      <c r="BB15" s="13">
        <v>71</v>
      </c>
      <c r="BC15" s="13">
        <v>62</v>
      </c>
      <c r="BE15" s="67"/>
      <c r="BF15" s="9" t="s">
        <v>77</v>
      </c>
      <c r="BG15" s="13">
        <v>88</v>
      </c>
      <c r="BH15" s="14">
        <f t="shared" si="8"/>
        <v>152</v>
      </c>
      <c r="BI15" s="13">
        <v>67</v>
      </c>
      <c r="BJ15" s="13">
        <v>85</v>
      </c>
      <c r="BL15" s="67"/>
      <c r="BM15" s="9" t="s">
        <v>20</v>
      </c>
      <c r="BN15" s="13">
        <v>77</v>
      </c>
      <c r="BO15" s="14">
        <f t="shared" si="9"/>
        <v>200</v>
      </c>
      <c r="BP15" s="13">
        <v>109</v>
      </c>
      <c r="BQ15" s="13">
        <v>91</v>
      </c>
    </row>
    <row r="16" spans="1:76" s="4" customFormat="1" ht="13.5" customHeight="1" x14ac:dyDescent="0.15">
      <c r="A16" s="67"/>
      <c r="B16" s="9" t="s">
        <v>192</v>
      </c>
      <c r="C16" s="13">
        <v>424</v>
      </c>
      <c r="D16" s="14">
        <f t="shared" si="0"/>
        <v>930</v>
      </c>
      <c r="E16" s="13">
        <v>451</v>
      </c>
      <c r="F16" s="13">
        <v>479</v>
      </c>
      <c r="G16" s="22"/>
      <c r="H16" s="67"/>
      <c r="I16" s="9" t="s">
        <v>316</v>
      </c>
      <c r="J16" s="13">
        <v>482</v>
      </c>
      <c r="K16" s="14">
        <f t="shared" si="1"/>
        <v>1031</v>
      </c>
      <c r="L16" s="13">
        <v>502</v>
      </c>
      <c r="M16" s="13">
        <v>529</v>
      </c>
      <c r="N16" s="22"/>
      <c r="O16" s="67"/>
      <c r="P16" s="9" t="s">
        <v>175</v>
      </c>
      <c r="Q16" s="13">
        <v>98</v>
      </c>
      <c r="R16" s="14">
        <f t="shared" si="2"/>
        <v>236</v>
      </c>
      <c r="S16" s="13">
        <v>116</v>
      </c>
      <c r="T16" s="13">
        <v>120</v>
      </c>
      <c r="U16" s="22"/>
      <c r="V16" s="67"/>
      <c r="W16" s="9" t="s">
        <v>187</v>
      </c>
      <c r="X16" s="13">
        <v>34</v>
      </c>
      <c r="Y16" s="14">
        <f t="shared" si="3"/>
        <v>90</v>
      </c>
      <c r="Z16" s="13">
        <v>44</v>
      </c>
      <c r="AA16" s="13">
        <v>46</v>
      </c>
      <c r="AC16" s="72"/>
      <c r="AD16" s="37" t="s">
        <v>206</v>
      </c>
      <c r="AE16" s="13">
        <v>47</v>
      </c>
      <c r="AF16" s="14">
        <f t="shared" si="4"/>
        <v>116</v>
      </c>
      <c r="AG16" s="13">
        <v>64</v>
      </c>
      <c r="AH16" s="13">
        <v>52</v>
      </c>
      <c r="AJ16" s="75"/>
      <c r="AK16" s="11" t="s">
        <v>176</v>
      </c>
      <c r="AL16" s="13">
        <v>445</v>
      </c>
      <c r="AM16" s="14">
        <f t="shared" si="5"/>
        <v>1117</v>
      </c>
      <c r="AN16" s="13">
        <v>575</v>
      </c>
      <c r="AO16" s="13">
        <v>542</v>
      </c>
      <c r="AQ16" s="74" t="s">
        <v>339</v>
      </c>
      <c r="AR16" s="9" t="s">
        <v>330</v>
      </c>
      <c r="AS16" s="13">
        <v>246</v>
      </c>
      <c r="AT16" s="14">
        <f t="shared" ref="AT16:AT23" si="11">AU16+AV16</f>
        <v>533</v>
      </c>
      <c r="AU16" s="13">
        <v>269</v>
      </c>
      <c r="AV16" s="13">
        <v>264</v>
      </c>
      <c r="AX16" s="67"/>
      <c r="AY16" s="9" t="s">
        <v>41</v>
      </c>
      <c r="AZ16" s="13">
        <v>66</v>
      </c>
      <c r="BA16" s="14">
        <f t="shared" si="10"/>
        <v>144</v>
      </c>
      <c r="BB16" s="13">
        <v>67</v>
      </c>
      <c r="BC16" s="13">
        <v>77</v>
      </c>
      <c r="BE16" s="68"/>
      <c r="BF16" s="7" t="s">
        <v>14</v>
      </c>
      <c r="BG16" s="53">
        <f>SUM(BG6:BG15)</f>
        <v>1116</v>
      </c>
      <c r="BH16" s="53">
        <f>SUM(BH6:BH15)</f>
        <v>1981</v>
      </c>
      <c r="BI16" s="53">
        <f>SUM(BI6:BI15)</f>
        <v>948</v>
      </c>
      <c r="BJ16" s="53">
        <f>SUM(BJ6:BJ15)</f>
        <v>1033</v>
      </c>
      <c r="BL16" s="67"/>
      <c r="BM16" s="9" t="s">
        <v>60</v>
      </c>
      <c r="BN16" s="13">
        <v>38</v>
      </c>
      <c r="BO16" s="14">
        <f t="shared" si="9"/>
        <v>110</v>
      </c>
      <c r="BP16" s="13">
        <v>48</v>
      </c>
      <c r="BQ16" s="13">
        <v>62</v>
      </c>
    </row>
    <row r="17" spans="1:69" s="4" customFormat="1" ht="13.5" customHeight="1" x14ac:dyDescent="0.15">
      <c r="A17" s="67"/>
      <c r="B17" s="9" t="s">
        <v>15</v>
      </c>
      <c r="C17" s="13">
        <v>278</v>
      </c>
      <c r="D17" s="14">
        <f t="shared" si="0"/>
        <v>541</v>
      </c>
      <c r="E17" s="13">
        <v>272</v>
      </c>
      <c r="F17" s="13">
        <v>269</v>
      </c>
      <c r="G17" s="22"/>
      <c r="H17" s="67"/>
      <c r="I17" s="9" t="s">
        <v>329</v>
      </c>
      <c r="J17" s="13">
        <v>503</v>
      </c>
      <c r="K17" s="14">
        <f t="shared" si="1"/>
        <v>1279</v>
      </c>
      <c r="L17" s="13">
        <v>627</v>
      </c>
      <c r="M17" s="13">
        <v>652</v>
      </c>
      <c r="N17" s="22"/>
      <c r="O17" s="67"/>
      <c r="P17" s="7" t="s">
        <v>14</v>
      </c>
      <c r="Q17" s="27">
        <f>SUM(Q6:Q16)</f>
        <v>884</v>
      </c>
      <c r="R17" s="27">
        <f>SUM(R6:R16)</f>
        <v>2203</v>
      </c>
      <c r="S17" s="27">
        <f>SUM(S6:S16)</f>
        <v>1094</v>
      </c>
      <c r="T17" s="27">
        <f>SUM(T6:T16)</f>
        <v>1109</v>
      </c>
      <c r="U17" s="22"/>
      <c r="V17" s="67"/>
      <c r="W17" s="9" t="s">
        <v>189</v>
      </c>
      <c r="X17" s="13">
        <v>28</v>
      </c>
      <c r="Y17" s="14">
        <f t="shared" si="3"/>
        <v>76</v>
      </c>
      <c r="Z17" s="13">
        <v>41</v>
      </c>
      <c r="AA17" s="13">
        <v>35</v>
      </c>
      <c r="AC17" s="72"/>
      <c r="AD17" s="37" t="s">
        <v>30</v>
      </c>
      <c r="AE17" s="13">
        <v>47</v>
      </c>
      <c r="AF17" s="14">
        <f t="shared" si="4"/>
        <v>128</v>
      </c>
      <c r="AG17" s="13">
        <v>67</v>
      </c>
      <c r="AH17" s="13">
        <v>61</v>
      </c>
      <c r="AJ17" s="75"/>
      <c r="AK17" s="11" t="s">
        <v>452</v>
      </c>
      <c r="AL17" s="13">
        <v>264</v>
      </c>
      <c r="AM17" s="14">
        <f t="shared" si="5"/>
        <v>657</v>
      </c>
      <c r="AN17" s="13">
        <v>322</v>
      </c>
      <c r="AO17" s="13">
        <v>335</v>
      </c>
      <c r="AQ17" s="75"/>
      <c r="AR17" s="9" t="s">
        <v>71</v>
      </c>
      <c r="AS17" s="13">
        <v>204</v>
      </c>
      <c r="AT17" s="14">
        <f t="shared" si="11"/>
        <v>491</v>
      </c>
      <c r="AU17" s="13">
        <v>228</v>
      </c>
      <c r="AV17" s="13">
        <v>263</v>
      </c>
      <c r="AX17" s="67"/>
      <c r="AY17" s="9" t="s">
        <v>163</v>
      </c>
      <c r="AZ17" s="13">
        <v>115</v>
      </c>
      <c r="BA17" s="14">
        <f t="shared" si="10"/>
        <v>232</v>
      </c>
      <c r="BB17" s="13">
        <v>120</v>
      </c>
      <c r="BC17" s="13">
        <v>112</v>
      </c>
      <c r="BE17" s="66" t="s">
        <v>80</v>
      </c>
      <c r="BF17" s="9" t="s">
        <v>78</v>
      </c>
      <c r="BG17" s="13">
        <v>126</v>
      </c>
      <c r="BH17" s="14">
        <f t="shared" ref="BH17:BH27" si="12">BI17+BJ17</f>
        <v>219</v>
      </c>
      <c r="BI17" s="13">
        <v>101</v>
      </c>
      <c r="BJ17" s="13">
        <v>118</v>
      </c>
      <c r="BL17" s="67"/>
      <c r="BM17" s="9" t="s">
        <v>456</v>
      </c>
      <c r="BN17" s="13">
        <v>54</v>
      </c>
      <c r="BO17" s="14">
        <f t="shared" si="9"/>
        <v>129</v>
      </c>
      <c r="BP17" s="13">
        <v>74</v>
      </c>
      <c r="BQ17" s="13">
        <v>55</v>
      </c>
    </row>
    <row r="18" spans="1:69" s="4" customFormat="1" ht="13.5" customHeight="1" x14ac:dyDescent="0.15">
      <c r="A18" s="67"/>
      <c r="B18" s="9" t="s">
        <v>407</v>
      </c>
      <c r="C18" s="13">
        <v>30</v>
      </c>
      <c r="D18" s="14">
        <f t="shared" si="0"/>
        <v>60</v>
      </c>
      <c r="E18" s="13">
        <v>26</v>
      </c>
      <c r="F18" s="13">
        <v>34</v>
      </c>
      <c r="G18" s="23"/>
      <c r="H18" s="67"/>
      <c r="I18" s="9" t="s">
        <v>425</v>
      </c>
      <c r="J18" s="13">
        <v>399</v>
      </c>
      <c r="K18" s="14">
        <f t="shared" si="1"/>
        <v>923</v>
      </c>
      <c r="L18" s="13">
        <v>440</v>
      </c>
      <c r="M18" s="13">
        <v>483</v>
      </c>
      <c r="N18" s="22"/>
      <c r="O18" s="66" t="s">
        <v>217</v>
      </c>
      <c r="P18" s="9" t="s">
        <v>293</v>
      </c>
      <c r="Q18" s="13">
        <v>45</v>
      </c>
      <c r="R18" s="14">
        <f t="shared" ref="R18:R27" si="13">S18+T18</f>
        <v>117</v>
      </c>
      <c r="S18" s="13">
        <v>60</v>
      </c>
      <c r="T18" s="13">
        <v>57</v>
      </c>
      <c r="U18" s="22"/>
      <c r="V18" s="67"/>
      <c r="W18" s="31" t="s">
        <v>214</v>
      </c>
      <c r="X18" s="13">
        <v>24</v>
      </c>
      <c r="Y18" s="14">
        <f t="shared" si="3"/>
        <v>65</v>
      </c>
      <c r="Z18" s="13">
        <v>35</v>
      </c>
      <c r="AA18" s="13">
        <v>30</v>
      </c>
      <c r="AC18" s="72"/>
      <c r="AD18" s="37" t="s">
        <v>207</v>
      </c>
      <c r="AE18" s="13">
        <v>26</v>
      </c>
      <c r="AF18" s="14">
        <f t="shared" si="4"/>
        <v>64</v>
      </c>
      <c r="AG18" s="13">
        <v>37</v>
      </c>
      <c r="AH18" s="13">
        <v>27</v>
      </c>
      <c r="AJ18" s="75"/>
      <c r="AK18" s="11" t="s">
        <v>182</v>
      </c>
      <c r="AL18" s="13">
        <v>74</v>
      </c>
      <c r="AM18" s="14">
        <f t="shared" si="5"/>
        <v>206</v>
      </c>
      <c r="AN18" s="13">
        <v>102</v>
      </c>
      <c r="AO18" s="13">
        <v>104</v>
      </c>
      <c r="AQ18" s="75"/>
      <c r="AR18" s="9" t="s">
        <v>188</v>
      </c>
      <c r="AS18" s="13">
        <v>181</v>
      </c>
      <c r="AT18" s="14">
        <f t="shared" si="11"/>
        <v>433</v>
      </c>
      <c r="AU18" s="13">
        <v>200</v>
      </c>
      <c r="AV18" s="13">
        <v>233</v>
      </c>
      <c r="AX18" s="67"/>
      <c r="AY18" s="11" t="s">
        <v>348</v>
      </c>
      <c r="AZ18" s="13">
        <v>107</v>
      </c>
      <c r="BA18" s="14">
        <f t="shared" si="10"/>
        <v>231</v>
      </c>
      <c r="BB18" s="13">
        <v>117</v>
      </c>
      <c r="BC18" s="13">
        <v>114</v>
      </c>
      <c r="BE18" s="67"/>
      <c r="BF18" s="9" t="s">
        <v>29</v>
      </c>
      <c r="BG18" s="13">
        <v>29</v>
      </c>
      <c r="BH18" s="14">
        <f t="shared" si="12"/>
        <v>49</v>
      </c>
      <c r="BI18" s="13">
        <v>26</v>
      </c>
      <c r="BJ18" s="13">
        <v>23</v>
      </c>
      <c r="BL18" s="67"/>
      <c r="BM18" s="9" t="s">
        <v>256</v>
      </c>
      <c r="BN18" s="13">
        <v>72</v>
      </c>
      <c r="BO18" s="14">
        <f t="shared" si="9"/>
        <v>195</v>
      </c>
      <c r="BP18" s="13">
        <v>92</v>
      </c>
      <c r="BQ18" s="13">
        <v>103</v>
      </c>
    </row>
    <row r="19" spans="1:69" s="4" customFormat="1" ht="13.5" customHeight="1" x14ac:dyDescent="0.15">
      <c r="A19" s="67"/>
      <c r="B19" s="9" t="s">
        <v>254</v>
      </c>
      <c r="C19" s="13">
        <v>58</v>
      </c>
      <c r="D19" s="14">
        <f t="shared" si="0"/>
        <v>122</v>
      </c>
      <c r="E19" s="13">
        <v>55</v>
      </c>
      <c r="F19" s="13">
        <v>67</v>
      </c>
      <c r="G19" s="22"/>
      <c r="H19" s="67"/>
      <c r="I19" s="9" t="s">
        <v>426</v>
      </c>
      <c r="J19" s="13">
        <v>428</v>
      </c>
      <c r="K19" s="14">
        <f t="shared" si="1"/>
        <v>915</v>
      </c>
      <c r="L19" s="13">
        <v>458</v>
      </c>
      <c r="M19" s="13">
        <v>457</v>
      </c>
      <c r="N19" s="22"/>
      <c r="O19" s="67"/>
      <c r="P19" s="9" t="s">
        <v>434</v>
      </c>
      <c r="Q19" s="13">
        <v>60</v>
      </c>
      <c r="R19" s="14">
        <f t="shared" si="13"/>
        <v>170</v>
      </c>
      <c r="S19" s="13">
        <v>85</v>
      </c>
      <c r="T19" s="13">
        <v>85</v>
      </c>
      <c r="U19" s="22"/>
      <c r="V19" s="68"/>
      <c r="W19" s="7" t="s">
        <v>14</v>
      </c>
      <c r="X19" s="27">
        <f>SUM(X6:X18)</f>
        <v>2247</v>
      </c>
      <c r="Y19" s="27">
        <f>SUM(Y6:Y18)</f>
        <v>5829</v>
      </c>
      <c r="Z19" s="27">
        <f>SUM(Z6:Z18)</f>
        <v>2894</v>
      </c>
      <c r="AA19" s="27">
        <f>SUM(AA6:AA18)</f>
        <v>2935</v>
      </c>
      <c r="AC19" s="72"/>
      <c r="AD19" s="37" t="s">
        <v>243</v>
      </c>
      <c r="AE19" s="13">
        <v>191</v>
      </c>
      <c r="AF19" s="14">
        <f t="shared" si="4"/>
        <v>473</v>
      </c>
      <c r="AG19" s="13">
        <v>230</v>
      </c>
      <c r="AH19" s="13">
        <v>243</v>
      </c>
      <c r="AJ19" s="75"/>
      <c r="AK19" s="11" t="s">
        <v>226</v>
      </c>
      <c r="AL19" s="13">
        <v>52</v>
      </c>
      <c r="AM19" s="14">
        <f t="shared" si="5"/>
        <v>162</v>
      </c>
      <c r="AN19" s="13">
        <v>76</v>
      </c>
      <c r="AO19" s="13">
        <v>86</v>
      </c>
      <c r="AQ19" s="75"/>
      <c r="AR19" s="9" t="s">
        <v>331</v>
      </c>
      <c r="AS19" s="13">
        <v>138</v>
      </c>
      <c r="AT19" s="14">
        <f t="shared" si="11"/>
        <v>301</v>
      </c>
      <c r="AU19" s="13">
        <v>145</v>
      </c>
      <c r="AV19" s="13">
        <v>156</v>
      </c>
      <c r="AX19" s="67"/>
      <c r="AY19" s="11" t="s">
        <v>255</v>
      </c>
      <c r="AZ19" s="13">
        <v>81</v>
      </c>
      <c r="BA19" s="14">
        <f t="shared" si="10"/>
        <v>204</v>
      </c>
      <c r="BB19" s="13">
        <v>110</v>
      </c>
      <c r="BC19" s="13">
        <v>94</v>
      </c>
      <c r="BE19" s="67"/>
      <c r="BF19" s="9" t="s">
        <v>79</v>
      </c>
      <c r="BG19" s="13">
        <v>21</v>
      </c>
      <c r="BH19" s="14">
        <f t="shared" si="12"/>
        <v>36</v>
      </c>
      <c r="BI19" s="13">
        <v>19</v>
      </c>
      <c r="BJ19" s="13">
        <v>17</v>
      </c>
      <c r="BL19" s="67"/>
      <c r="BM19" s="9" t="s">
        <v>267</v>
      </c>
      <c r="BN19" s="13">
        <v>60</v>
      </c>
      <c r="BO19" s="14">
        <f t="shared" si="9"/>
        <v>199</v>
      </c>
      <c r="BP19" s="13">
        <v>100</v>
      </c>
      <c r="BQ19" s="13">
        <v>99</v>
      </c>
    </row>
    <row r="20" spans="1:69" s="4" customFormat="1" ht="13.5" customHeight="1" x14ac:dyDescent="0.15">
      <c r="A20" s="67"/>
      <c r="B20" s="9" t="s">
        <v>152</v>
      </c>
      <c r="C20" s="13">
        <v>323</v>
      </c>
      <c r="D20" s="14">
        <f t="shared" si="0"/>
        <v>615</v>
      </c>
      <c r="E20" s="13">
        <v>298</v>
      </c>
      <c r="F20" s="13">
        <v>317</v>
      </c>
      <c r="G20" s="22"/>
      <c r="H20" s="67"/>
      <c r="I20" s="9" t="s">
        <v>161</v>
      </c>
      <c r="J20" s="13">
        <v>401</v>
      </c>
      <c r="K20" s="14">
        <f t="shared" si="1"/>
        <v>711</v>
      </c>
      <c r="L20" s="13">
        <v>368</v>
      </c>
      <c r="M20" s="13">
        <v>343</v>
      </c>
      <c r="N20" s="22"/>
      <c r="O20" s="67"/>
      <c r="P20" s="9" t="s">
        <v>67</v>
      </c>
      <c r="Q20" s="13">
        <v>73</v>
      </c>
      <c r="R20" s="14">
        <f t="shared" si="13"/>
        <v>180</v>
      </c>
      <c r="S20" s="13">
        <v>96</v>
      </c>
      <c r="T20" s="13">
        <v>84</v>
      </c>
      <c r="U20" s="22"/>
      <c r="V20" s="66" t="s">
        <v>291</v>
      </c>
      <c r="W20" s="9" t="s">
        <v>191</v>
      </c>
      <c r="X20" s="13">
        <v>58</v>
      </c>
      <c r="Y20" s="14">
        <f t="shared" ref="Y20:Y29" si="14">Z20+AA20</f>
        <v>163</v>
      </c>
      <c r="Z20" s="13">
        <v>84</v>
      </c>
      <c r="AA20" s="13">
        <v>79</v>
      </c>
      <c r="AC20" s="72"/>
      <c r="AD20" s="37" t="s">
        <v>448</v>
      </c>
      <c r="AE20" s="13">
        <v>97</v>
      </c>
      <c r="AF20" s="14">
        <f t="shared" si="4"/>
        <v>218</v>
      </c>
      <c r="AG20" s="13">
        <v>112</v>
      </c>
      <c r="AH20" s="13">
        <v>106</v>
      </c>
      <c r="AJ20" s="75"/>
      <c r="AK20" s="11" t="s">
        <v>104</v>
      </c>
      <c r="AL20" s="13">
        <v>25</v>
      </c>
      <c r="AM20" s="14">
        <f t="shared" si="5"/>
        <v>102</v>
      </c>
      <c r="AN20" s="13">
        <v>54</v>
      </c>
      <c r="AO20" s="13">
        <v>48</v>
      </c>
      <c r="AQ20" s="75"/>
      <c r="AR20" s="9" t="s">
        <v>332</v>
      </c>
      <c r="AS20" s="13">
        <v>116</v>
      </c>
      <c r="AT20" s="14">
        <f t="shared" si="11"/>
        <v>245</v>
      </c>
      <c r="AU20" s="13">
        <v>111</v>
      </c>
      <c r="AV20" s="13">
        <v>134</v>
      </c>
      <c r="AX20" s="67"/>
      <c r="AY20" s="11" t="s">
        <v>124</v>
      </c>
      <c r="AZ20" s="13">
        <v>72</v>
      </c>
      <c r="BA20" s="14">
        <f t="shared" si="10"/>
        <v>148</v>
      </c>
      <c r="BB20" s="13">
        <v>71</v>
      </c>
      <c r="BC20" s="13">
        <v>77</v>
      </c>
      <c r="BE20" s="67"/>
      <c r="BF20" s="9" t="s">
        <v>80</v>
      </c>
      <c r="BG20" s="13">
        <v>173</v>
      </c>
      <c r="BH20" s="14">
        <f t="shared" si="12"/>
        <v>396</v>
      </c>
      <c r="BI20" s="13">
        <v>181</v>
      </c>
      <c r="BJ20" s="13">
        <v>215</v>
      </c>
      <c r="BL20" s="67"/>
      <c r="BM20" s="9" t="s">
        <v>296</v>
      </c>
      <c r="BN20" s="13">
        <v>98</v>
      </c>
      <c r="BO20" s="14">
        <f t="shared" si="9"/>
        <v>256</v>
      </c>
      <c r="BP20" s="13">
        <v>130</v>
      </c>
      <c r="BQ20" s="13">
        <v>126</v>
      </c>
    </row>
    <row r="21" spans="1:69" s="4" customFormat="1" ht="13.5" customHeight="1" x14ac:dyDescent="0.15">
      <c r="A21" s="67"/>
      <c r="B21" s="9" t="s">
        <v>409</v>
      </c>
      <c r="C21" s="13">
        <v>223</v>
      </c>
      <c r="D21" s="14">
        <f t="shared" si="0"/>
        <v>425</v>
      </c>
      <c r="E21" s="13">
        <v>198</v>
      </c>
      <c r="F21" s="13">
        <v>227</v>
      </c>
      <c r="G21" s="23"/>
      <c r="H21" s="67"/>
      <c r="I21" s="9" t="s">
        <v>428</v>
      </c>
      <c r="J21" s="13">
        <v>417</v>
      </c>
      <c r="K21" s="14">
        <f t="shared" si="1"/>
        <v>918</v>
      </c>
      <c r="L21" s="13">
        <v>462</v>
      </c>
      <c r="M21" s="13">
        <v>456</v>
      </c>
      <c r="N21" s="22"/>
      <c r="O21" s="67"/>
      <c r="P21" s="9" t="s">
        <v>435</v>
      </c>
      <c r="Q21" s="13">
        <v>67</v>
      </c>
      <c r="R21" s="14">
        <f t="shared" si="13"/>
        <v>162</v>
      </c>
      <c r="S21" s="13">
        <v>81</v>
      </c>
      <c r="T21" s="13">
        <v>81</v>
      </c>
      <c r="U21" s="22"/>
      <c r="V21" s="67"/>
      <c r="W21" s="9" t="s">
        <v>350</v>
      </c>
      <c r="X21" s="13">
        <v>34</v>
      </c>
      <c r="Y21" s="14">
        <f t="shared" si="14"/>
        <v>91</v>
      </c>
      <c r="Z21" s="13">
        <v>42</v>
      </c>
      <c r="AA21" s="13">
        <v>49</v>
      </c>
      <c r="AC21" s="72"/>
      <c r="AD21" s="37" t="s">
        <v>445</v>
      </c>
      <c r="AE21" s="13">
        <v>170</v>
      </c>
      <c r="AF21" s="14">
        <f t="shared" si="4"/>
        <v>420</v>
      </c>
      <c r="AG21" s="13">
        <v>198</v>
      </c>
      <c r="AH21" s="13">
        <v>222</v>
      </c>
      <c r="AJ21" s="75"/>
      <c r="AK21" s="11" t="s">
        <v>227</v>
      </c>
      <c r="AL21" s="13">
        <v>83</v>
      </c>
      <c r="AM21" s="14">
        <f t="shared" si="5"/>
        <v>261</v>
      </c>
      <c r="AN21" s="13">
        <v>145</v>
      </c>
      <c r="AO21" s="13">
        <v>116</v>
      </c>
      <c r="AQ21" s="75"/>
      <c r="AR21" s="9" t="s">
        <v>334</v>
      </c>
      <c r="AS21" s="13">
        <v>135</v>
      </c>
      <c r="AT21" s="14">
        <f t="shared" si="11"/>
        <v>297</v>
      </c>
      <c r="AU21" s="13">
        <v>149</v>
      </c>
      <c r="AV21" s="13">
        <v>148</v>
      </c>
      <c r="AX21" s="68"/>
      <c r="AY21" s="17" t="s">
        <v>14</v>
      </c>
      <c r="AZ21" s="14">
        <f>SUM(AZ14:AZ20)</f>
        <v>510</v>
      </c>
      <c r="BA21" s="14">
        <f>SUM(BA14:BA20)</f>
        <v>1136</v>
      </c>
      <c r="BB21" s="14">
        <f>SUM(BB14:BB20)</f>
        <v>582</v>
      </c>
      <c r="BC21" s="14">
        <f>SUM(BC14:BC20)</f>
        <v>554</v>
      </c>
      <c r="BE21" s="67"/>
      <c r="BF21" s="9" t="s">
        <v>81</v>
      </c>
      <c r="BG21" s="13">
        <v>44</v>
      </c>
      <c r="BH21" s="14">
        <f t="shared" si="12"/>
        <v>102</v>
      </c>
      <c r="BI21" s="13">
        <v>54</v>
      </c>
      <c r="BJ21" s="13">
        <v>48</v>
      </c>
      <c r="BL21" s="68"/>
      <c r="BM21" s="7" t="s">
        <v>14</v>
      </c>
      <c r="BN21" s="27">
        <f>SUM(BN6:BN20)</f>
        <v>1260</v>
      </c>
      <c r="BO21" s="27">
        <f>SUM(BO6:BO20)</f>
        <v>3135</v>
      </c>
      <c r="BP21" s="27">
        <f>SUM(BP6:BP20)</f>
        <v>1536</v>
      </c>
      <c r="BQ21" s="27">
        <f>SUM(BQ6:BQ20)</f>
        <v>1599</v>
      </c>
    </row>
    <row r="22" spans="1:69" s="4" customFormat="1" ht="13.5" customHeight="1" x14ac:dyDescent="0.15">
      <c r="A22" s="67"/>
      <c r="B22" s="9" t="s">
        <v>121</v>
      </c>
      <c r="C22" s="13">
        <v>267</v>
      </c>
      <c r="D22" s="14">
        <f t="shared" si="0"/>
        <v>553</v>
      </c>
      <c r="E22" s="13">
        <v>260</v>
      </c>
      <c r="F22" s="13">
        <v>293</v>
      </c>
      <c r="G22" s="22"/>
      <c r="H22" s="67"/>
      <c r="I22" s="9" t="s">
        <v>249</v>
      </c>
      <c r="J22" s="13">
        <v>544</v>
      </c>
      <c r="K22" s="14">
        <f t="shared" si="1"/>
        <v>1012</v>
      </c>
      <c r="L22" s="13">
        <v>492</v>
      </c>
      <c r="M22" s="13">
        <v>520</v>
      </c>
      <c r="N22" s="22"/>
      <c r="O22" s="67"/>
      <c r="P22" s="9" t="s">
        <v>436</v>
      </c>
      <c r="Q22" s="13">
        <v>68</v>
      </c>
      <c r="R22" s="14">
        <f t="shared" si="13"/>
        <v>181</v>
      </c>
      <c r="S22" s="13">
        <v>101</v>
      </c>
      <c r="T22" s="13">
        <v>80</v>
      </c>
      <c r="U22" s="22"/>
      <c r="V22" s="67"/>
      <c r="W22" s="9" t="s">
        <v>400</v>
      </c>
      <c r="X22" s="13">
        <v>24</v>
      </c>
      <c r="Y22" s="14">
        <f t="shared" si="14"/>
        <v>58</v>
      </c>
      <c r="Z22" s="13">
        <v>32</v>
      </c>
      <c r="AA22" s="13">
        <v>26</v>
      </c>
      <c r="AC22" s="72"/>
      <c r="AD22" s="37" t="s">
        <v>208</v>
      </c>
      <c r="AE22" s="13">
        <v>60</v>
      </c>
      <c r="AF22" s="14">
        <f t="shared" si="4"/>
        <v>116</v>
      </c>
      <c r="AG22" s="13">
        <v>38</v>
      </c>
      <c r="AH22" s="13">
        <v>78</v>
      </c>
      <c r="AJ22" s="75"/>
      <c r="AK22" s="11" t="s">
        <v>290</v>
      </c>
      <c r="AL22" s="13">
        <v>32</v>
      </c>
      <c r="AM22" s="14">
        <f t="shared" si="5"/>
        <v>100</v>
      </c>
      <c r="AN22" s="13">
        <v>45</v>
      </c>
      <c r="AO22" s="13">
        <v>55</v>
      </c>
      <c r="AQ22" s="75"/>
      <c r="AR22" s="9" t="s">
        <v>49</v>
      </c>
      <c r="AS22" s="13">
        <v>395</v>
      </c>
      <c r="AT22" s="14">
        <f t="shared" si="11"/>
        <v>866</v>
      </c>
      <c r="AU22" s="13">
        <v>410</v>
      </c>
      <c r="AV22" s="13">
        <v>456</v>
      </c>
      <c r="AX22" s="66" t="s">
        <v>353</v>
      </c>
      <c r="AY22" s="9" t="s">
        <v>257</v>
      </c>
      <c r="AZ22" s="13">
        <v>130</v>
      </c>
      <c r="BA22" s="14">
        <f t="shared" ref="BA22:BA27" si="15">BB22+BC22</f>
        <v>307</v>
      </c>
      <c r="BB22" s="13">
        <v>160</v>
      </c>
      <c r="BC22" s="13">
        <v>147</v>
      </c>
      <c r="BE22" s="67"/>
      <c r="BF22" s="9" t="s">
        <v>116</v>
      </c>
      <c r="BG22" s="13">
        <v>99</v>
      </c>
      <c r="BH22" s="14">
        <f t="shared" si="12"/>
        <v>226</v>
      </c>
      <c r="BI22" s="13">
        <v>118</v>
      </c>
      <c r="BJ22" s="13">
        <v>108</v>
      </c>
      <c r="BL22" s="66" t="s">
        <v>383</v>
      </c>
      <c r="BM22" s="9" t="s">
        <v>298</v>
      </c>
      <c r="BN22" s="13">
        <v>124</v>
      </c>
      <c r="BO22" s="14">
        <f t="shared" ref="BO22:BO37" si="16">BP22+BQ22</f>
        <v>347</v>
      </c>
      <c r="BP22" s="13">
        <v>175</v>
      </c>
      <c r="BQ22" s="13">
        <v>172</v>
      </c>
    </row>
    <row r="23" spans="1:69" s="4" customFormat="1" ht="13.5" customHeight="1" x14ac:dyDescent="0.15">
      <c r="A23" s="67"/>
      <c r="B23" s="9" t="s">
        <v>145</v>
      </c>
      <c r="C23" s="13">
        <v>213</v>
      </c>
      <c r="D23" s="14">
        <f t="shared" si="0"/>
        <v>406</v>
      </c>
      <c r="E23" s="13">
        <v>202</v>
      </c>
      <c r="F23" s="13">
        <v>204</v>
      </c>
      <c r="G23" s="22"/>
      <c r="H23" s="67"/>
      <c r="I23" s="9" t="s">
        <v>162</v>
      </c>
      <c r="J23" s="13">
        <v>63</v>
      </c>
      <c r="K23" s="14">
        <f t="shared" si="1"/>
        <v>179</v>
      </c>
      <c r="L23" s="13">
        <v>99</v>
      </c>
      <c r="M23" s="13">
        <v>80</v>
      </c>
      <c r="N23" s="22"/>
      <c r="O23" s="67"/>
      <c r="P23" s="9" t="s">
        <v>437</v>
      </c>
      <c r="Q23" s="13">
        <v>120</v>
      </c>
      <c r="R23" s="14">
        <f t="shared" si="13"/>
        <v>324</v>
      </c>
      <c r="S23" s="13">
        <v>161</v>
      </c>
      <c r="T23" s="13">
        <v>163</v>
      </c>
      <c r="U23" s="22"/>
      <c r="V23" s="67"/>
      <c r="W23" s="9" t="s">
        <v>193</v>
      </c>
      <c r="X23" s="13">
        <v>14</v>
      </c>
      <c r="Y23" s="14">
        <f t="shared" si="14"/>
        <v>45</v>
      </c>
      <c r="Z23" s="13">
        <v>24</v>
      </c>
      <c r="AA23" s="13">
        <v>21</v>
      </c>
      <c r="AC23" s="72"/>
      <c r="AD23" s="37" t="s">
        <v>136</v>
      </c>
      <c r="AE23" s="13">
        <v>70</v>
      </c>
      <c r="AF23" s="14">
        <f t="shared" si="4"/>
        <v>167</v>
      </c>
      <c r="AG23" s="13">
        <v>82</v>
      </c>
      <c r="AH23" s="13">
        <v>85</v>
      </c>
      <c r="AJ23" s="75"/>
      <c r="AK23" s="11" t="s">
        <v>228</v>
      </c>
      <c r="AL23" s="13">
        <v>45</v>
      </c>
      <c r="AM23" s="14">
        <f t="shared" si="5"/>
        <v>143</v>
      </c>
      <c r="AN23" s="13">
        <v>77</v>
      </c>
      <c r="AO23" s="13">
        <v>66</v>
      </c>
      <c r="AQ23" s="75"/>
      <c r="AR23" s="9" t="s">
        <v>276</v>
      </c>
      <c r="AS23" s="13">
        <v>276</v>
      </c>
      <c r="AT23" s="14">
        <f t="shared" si="11"/>
        <v>669</v>
      </c>
      <c r="AU23" s="13">
        <v>319</v>
      </c>
      <c r="AV23" s="13">
        <v>350</v>
      </c>
      <c r="AX23" s="67"/>
      <c r="AY23" s="9" t="s">
        <v>12</v>
      </c>
      <c r="AZ23" s="13">
        <v>53</v>
      </c>
      <c r="BA23" s="14">
        <f t="shared" si="15"/>
        <v>139</v>
      </c>
      <c r="BB23" s="13">
        <v>65</v>
      </c>
      <c r="BC23" s="13">
        <v>74</v>
      </c>
      <c r="BE23" s="67"/>
      <c r="BF23" s="9" t="s">
        <v>46</v>
      </c>
      <c r="BG23" s="13">
        <v>146</v>
      </c>
      <c r="BH23" s="14">
        <f t="shared" si="12"/>
        <v>336</v>
      </c>
      <c r="BI23" s="13">
        <v>155</v>
      </c>
      <c r="BJ23" s="13">
        <v>181</v>
      </c>
      <c r="BL23" s="67"/>
      <c r="BM23" s="9" t="s">
        <v>457</v>
      </c>
      <c r="BN23" s="13">
        <v>107</v>
      </c>
      <c r="BO23" s="14">
        <f t="shared" si="16"/>
        <v>298</v>
      </c>
      <c r="BP23" s="13">
        <v>153</v>
      </c>
      <c r="BQ23" s="13">
        <v>145</v>
      </c>
    </row>
    <row r="24" spans="1:69" s="4" customFormat="1" ht="13.5" customHeight="1" x14ac:dyDescent="0.15">
      <c r="A24" s="67"/>
      <c r="B24" s="9" t="s">
        <v>123</v>
      </c>
      <c r="C24" s="13">
        <v>299</v>
      </c>
      <c r="D24" s="14">
        <f t="shared" si="0"/>
        <v>631</v>
      </c>
      <c r="E24" s="13">
        <v>310</v>
      </c>
      <c r="F24" s="13">
        <v>321</v>
      </c>
      <c r="G24" s="23"/>
      <c r="H24" s="67"/>
      <c r="I24" s="26" t="s">
        <v>469</v>
      </c>
      <c r="J24" s="13">
        <v>267</v>
      </c>
      <c r="K24" s="14">
        <f t="shared" si="1"/>
        <v>602</v>
      </c>
      <c r="L24" s="13">
        <v>305</v>
      </c>
      <c r="M24" s="13">
        <v>297</v>
      </c>
      <c r="N24" s="22"/>
      <c r="O24" s="67"/>
      <c r="P24" s="9" t="s">
        <v>190</v>
      </c>
      <c r="Q24" s="13">
        <v>85</v>
      </c>
      <c r="R24" s="14">
        <f t="shared" si="13"/>
        <v>191</v>
      </c>
      <c r="S24" s="13">
        <v>97</v>
      </c>
      <c r="T24" s="13">
        <v>94</v>
      </c>
      <c r="U24" s="22"/>
      <c r="V24" s="67"/>
      <c r="W24" s="9" t="s">
        <v>194</v>
      </c>
      <c r="X24" s="13">
        <v>25</v>
      </c>
      <c r="Y24" s="14">
        <f t="shared" si="14"/>
        <v>71</v>
      </c>
      <c r="Z24" s="13">
        <v>40</v>
      </c>
      <c r="AA24" s="13">
        <v>31</v>
      </c>
      <c r="AC24" s="72"/>
      <c r="AD24" s="37" t="s">
        <v>209</v>
      </c>
      <c r="AE24" s="13">
        <v>126</v>
      </c>
      <c r="AF24" s="14">
        <f t="shared" si="4"/>
        <v>313</v>
      </c>
      <c r="AG24" s="13">
        <v>153</v>
      </c>
      <c r="AH24" s="13">
        <v>160</v>
      </c>
      <c r="AJ24" s="76"/>
      <c r="AK24" s="17" t="s">
        <v>14</v>
      </c>
      <c r="AL24" s="41">
        <f>SUM(AL6:AL23)</f>
        <v>2367</v>
      </c>
      <c r="AM24" s="41">
        <f>SUM(AM6:AM23)</f>
        <v>6075</v>
      </c>
      <c r="AN24" s="41">
        <f>SUM(AN6:AN23)</f>
        <v>3047</v>
      </c>
      <c r="AO24" s="41">
        <f>SUM(AO6:AO23)</f>
        <v>3028</v>
      </c>
      <c r="AQ24" s="76"/>
      <c r="AR24" s="17" t="s">
        <v>14</v>
      </c>
      <c r="AS24" s="14">
        <f>SUM(AS16:AS23)</f>
        <v>1691</v>
      </c>
      <c r="AT24" s="14">
        <f>SUM(AT16:AT23)</f>
        <v>3835</v>
      </c>
      <c r="AU24" s="14">
        <f>SUM(AU16:AU23)</f>
        <v>1831</v>
      </c>
      <c r="AV24" s="14">
        <f>SUM(AV16:AV23)</f>
        <v>2004</v>
      </c>
      <c r="AX24" s="67"/>
      <c r="AY24" s="9" t="s">
        <v>258</v>
      </c>
      <c r="AZ24" s="13">
        <v>47</v>
      </c>
      <c r="BA24" s="14">
        <f t="shared" si="15"/>
        <v>119</v>
      </c>
      <c r="BB24" s="13">
        <v>62</v>
      </c>
      <c r="BC24" s="13">
        <v>57</v>
      </c>
      <c r="BE24" s="67"/>
      <c r="BF24" s="9" t="s">
        <v>18</v>
      </c>
      <c r="BG24" s="13">
        <v>120</v>
      </c>
      <c r="BH24" s="14">
        <f t="shared" si="12"/>
        <v>260</v>
      </c>
      <c r="BI24" s="13">
        <v>126</v>
      </c>
      <c r="BJ24" s="13">
        <v>134</v>
      </c>
      <c r="BL24" s="67"/>
      <c r="BM24" s="9" t="s">
        <v>268</v>
      </c>
      <c r="BN24" s="13">
        <v>193</v>
      </c>
      <c r="BO24" s="14">
        <f t="shared" si="16"/>
        <v>476</v>
      </c>
      <c r="BP24" s="13">
        <v>238</v>
      </c>
      <c r="BQ24" s="13">
        <v>238</v>
      </c>
    </row>
    <row r="25" spans="1:69" s="4" customFormat="1" ht="13.5" customHeight="1" x14ac:dyDescent="0.15">
      <c r="A25" s="67"/>
      <c r="B25" s="9" t="s">
        <v>377</v>
      </c>
      <c r="C25" s="13">
        <v>573</v>
      </c>
      <c r="D25" s="14">
        <f t="shared" si="0"/>
        <v>1269</v>
      </c>
      <c r="E25" s="13">
        <v>626</v>
      </c>
      <c r="F25" s="13">
        <v>643</v>
      </c>
      <c r="G25" s="22"/>
      <c r="H25" s="67"/>
      <c r="I25" s="26" t="s">
        <v>220</v>
      </c>
      <c r="J25" s="13">
        <v>300</v>
      </c>
      <c r="K25" s="14">
        <f t="shared" si="1"/>
        <v>699</v>
      </c>
      <c r="L25" s="13">
        <v>346</v>
      </c>
      <c r="M25" s="13">
        <v>353</v>
      </c>
      <c r="N25" s="22"/>
      <c r="O25" s="67"/>
      <c r="P25" s="9" t="s">
        <v>230</v>
      </c>
      <c r="Q25" s="13">
        <v>49</v>
      </c>
      <c r="R25" s="14">
        <f t="shared" si="13"/>
        <v>134</v>
      </c>
      <c r="S25" s="13">
        <v>70</v>
      </c>
      <c r="T25" s="13">
        <v>64</v>
      </c>
      <c r="U25" s="22"/>
      <c r="V25" s="67"/>
      <c r="W25" s="9" t="s">
        <v>196</v>
      </c>
      <c r="X25" s="13">
        <v>72</v>
      </c>
      <c r="Y25" s="14">
        <f t="shared" si="14"/>
        <v>175</v>
      </c>
      <c r="Z25" s="13">
        <v>87</v>
      </c>
      <c r="AA25" s="13">
        <v>88</v>
      </c>
      <c r="AC25" s="72"/>
      <c r="AD25" s="37" t="s">
        <v>211</v>
      </c>
      <c r="AE25" s="13">
        <v>106</v>
      </c>
      <c r="AF25" s="14">
        <f t="shared" si="4"/>
        <v>243</v>
      </c>
      <c r="AG25" s="13">
        <v>128</v>
      </c>
      <c r="AH25" s="13">
        <v>115</v>
      </c>
      <c r="AJ25" s="66" t="s">
        <v>340</v>
      </c>
      <c r="AK25" s="11" t="s">
        <v>229</v>
      </c>
      <c r="AL25" s="13">
        <v>33</v>
      </c>
      <c r="AM25" s="14">
        <f>AN25+AO25</f>
        <v>106</v>
      </c>
      <c r="AN25" s="13">
        <v>52</v>
      </c>
      <c r="AO25" s="13">
        <v>54</v>
      </c>
      <c r="AQ25" s="74" t="s">
        <v>201</v>
      </c>
      <c r="AR25" s="26" t="s">
        <v>342</v>
      </c>
      <c r="AS25" s="13">
        <v>35</v>
      </c>
      <c r="AT25" s="14">
        <f t="shared" ref="AT25:AT30" si="17">AU25+AV25</f>
        <v>94</v>
      </c>
      <c r="AU25" s="13">
        <v>48</v>
      </c>
      <c r="AV25" s="13">
        <v>46</v>
      </c>
      <c r="AX25" s="67"/>
      <c r="AY25" s="9" t="s">
        <v>260</v>
      </c>
      <c r="AZ25" s="13">
        <v>85</v>
      </c>
      <c r="BA25" s="14">
        <f t="shared" si="15"/>
        <v>207</v>
      </c>
      <c r="BB25" s="13">
        <v>106</v>
      </c>
      <c r="BC25" s="13">
        <v>101</v>
      </c>
      <c r="BE25" s="67"/>
      <c r="BF25" s="9" t="s">
        <v>40</v>
      </c>
      <c r="BG25" s="13">
        <v>36</v>
      </c>
      <c r="BH25" s="14">
        <f t="shared" si="12"/>
        <v>77</v>
      </c>
      <c r="BI25" s="13">
        <v>44</v>
      </c>
      <c r="BJ25" s="13">
        <v>33</v>
      </c>
      <c r="BL25" s="67"/>
      <c r="BM25" s="9" t="s">
        <v>269</v>
      </c>
      <c r="BN25" s="13">
        <v>58</v>
      </c>
      <c r="BO25" s="14">
        <f t="shared" si="16"/>
        <v>148</v>
      </c>
      <c r="BP25" s="13">
        <v>81</v>
      </c>
      <c r="BQ25" s="13">
        <v>67</v>
      </c>
    </row>
    <row r="26" spans="1:69" s="4" customFormat="1" ht="13.5" customHeight="1" x14ac:dyDescent="0.15">
      <c r="A26" s="67"/>
      <c r="B26" s="9" t="s">
        <v>149</v>
      </c>
      <c r="C26" s="13">
        <v>378</v>
      </c>
      <c r="D26" s="14">
        <f t="shared" si="0"/>
        <v>882</v>
      </c>
      <c r="E26" s="13">
        <v>437</v>
      </c>
      <c r="F26" s="13">
        <v>445</v>
      </c>
      <c r="G26" s="22"/>
      <c r="H26" s="68"/>
      <c r="I26" s="7" t="s">
        <v>14</v>
      </c>
      <c r="J26" s="27">
        <f>SUM(J6:J25)</f>
        <v>7890</v>
      </c>
      <c r="K26" s="28">
        <f>SUM(K6:K25)</f>
        <v>17332</v>
      </c>
      <c r="L26" s="27">
        <f>SUM(L6:L25)</f>
        <v>8555</v>
      </c>
      <c r="M26" s="27">
        <f>SUM(M6:M25)</f>
        <v>8777</v>
      </c>
      <c r="N26" s="22"/>
      <c r="O26" s="67"/>
      <c r="P26" s="9" t="s">
        <v>438</v>
      </c>
      <c r="Q26" s="13">
        <v>36</v>
      </c>
      <c r="R26" s="14">
        <f t="shared" si="13"/>
        <v>104</v>
      </c>
      <c r="S26" s="13">
        <v>54</v>
      </c>
      <c r="T26" s="13">
        <v>50</v>
      </c>
      <c r="U26" s="22"/>
      <c r="V26" s="67"/>
      <c r="W26" s="9" t="s">
        <v>198</v>
      </c>
      <c r="X26" s="13">
        <v>32</v>
      </c>
      <c r="Y26" s="14">
        <f t="shared" si="14"/>
        <v>91</v>
      </c>
      <c r="Z26" s="13">
        <v>42</v>
      </c>
      <c r="AA26" s="13">
        <v>49</v>
      </c>
      <c r="AC26" s="72"/>
      <c r="AD26" s="37" t="s">
        <v>244</v>
      </c>
      <c r="AE26" s="13">
        <v>57</v>
      </c>
      <c r="AF26" s="14">
        <f t="shared" si="4"/>
        <v>156</v>
      </c>
      <c r="AG26" s="13">
        <v>79</v>
      </c>
      <c r="AH26" s="13">
        <v>77</v>
      </c>
      <c r="AJ26" s="96"/>
      <c r="AK26" s="11" t="s">
        <v>453</v>
      </c>
      <c r="AL26" s="13">
        <v>57</v>
      </c>
      <c r="AM26" s="14">
        <f>AN26+AO26</f>
        <v>167</v>
      </c>
      <c r="AN26" s="13">
        <v>84</v>
      </c>
      <c r="AO26" s="13">
        <v>83</v>
      </c>
      <c r="AQ26" s="100"/>
      <c r="AR26" s="9" t="s">
        <v>201</v>
      </c>
      <c r="AS26" s="13">
        <v>47</v>
      </c>
      <c r="AT26" s="14">
        <f t="shared" si="17"/>
        <v>127</v>
      </c>
      <c r="AU26" s="13">
        <v>66</v>
      </c>
      <c r="AV26" s="13">
        <v>61</v>
      </c>
      <c r="AX26" s="67"/>
      <c r="AY26" s="11" t="s">
        <v>358</v>
      </c>
      <c r="AZ26" s="13">
        <v>35</v>
      </c>
      <c r="BA26" s="14">
        <f t="shared" si="15"/>
        <v>82</v>
      </c>
      <c r="BB26" s="13">
        <v>43</v>
      </c>
      <c r="BC26" s="13">
        <v>39</v>
      </c>
      <c r="BE26" s="67"/>
      <c r="BF26" s="9" t="s">
        <v>83</v>
      </c>
      <c r="BG26" s="13">
        <v>80</v>
      </c>
      <c r="BH26" s="14">
        <f t="shared" si="12"/>
        <v>180</v>
      </c>
      <c r="BI26" s="13">
        <v>94</v>
      </c>
      <c r="BJ26" s="13">
        <v>86</v>
      </c>
      <c r="BL26" s="67"/>
      <c r="BM26" s="9" t="s">
        <v>271</v>
      </c>
      <c r="BN26" s="13">
        <v>36</v>
      </c>
      <c r="BO26" s="14">
        <f t="shared" si="16"/>
        <v>95</v>
      </c>
      <c r="BP26" s="13">
        <v>48</v>
      </c>
      <c r="BQ26" s="13">
        <v>47</v>
      </c>
    </row>
    <row r="27" spans="1:69" s="4" customFormat="1" ht="13.5" customHeight="1" x14ac:dyDescent="0.15">
      <c r="A27" s="67"/>
      <c r="B27" s="10" t="s">
        <v>140</v>
      </c>
      <c r="C27" s="13">
        <v>706</v>
      </c>
      <c r="D27" s="14">
        <f t="shared" si="0"/>
        <v>1759</v>
      </c>
      <c r="E27" s="13">
        <v>875</v>
      </c>
      <c r="F27" s="13">
        <v>884</v>
      </c>
      <c r="G27" s="23"/>
      <c r="H27" s="66" t="s">
        <v>232</v>
      </c>
      <c r="I27" s="9" t="s">
        <v>101</v>
      </c>
      <c r="J27" s="13">
        <v>453</v>
      </c>
      <c r="K27" s="14">
        <f t="shared" ref="K27:K37" si="18">L27+M27</f>
        <v>1011</v>
      </c>
      <c r="L27" s="13">
        <v>500</v>
      </c>
      <c r="M27" s="13">
        <v>511</v>
      </c>
      <c r="N27" s="22"/>
      <c r="O27" s="67"/>
      <c r="P27" s="9" t="s">
        <v>439</v>
      </c>
      <c r="Q27" s="13">
        <v>42</v>
      </c>
      <c r="R27" s="14">
        <f t="shared" si="13"/>
        <v>112</v>
      </c>
      <c r="S27" s="13">
        <v>53</v>
      </c>
      <c r="T27" s="13">
        <v>59</v>
      </c>
      <c r="U27" s="22"/>
      <c r="V27" s="67"/>
      <c r="W27" s="9" t="s">
        <v>337</v>
      </c>
      <c r="X27" s="13">
        <v>48</v>
      </c>
      <c r="Y27" s="14">
        <f t="shared" si="14"/>
        <v>139</v>
      </c>
      <c r="Z27" s="13">
        <v>70</v>
      </c>
      <c r="AA27" s="13">
        <v>69</v>
      </c>
      <c r="AC27" s="72"/>
      <c r="AD27" s="37" t="s">
        <v>381</v>
      </c>
      <c r="AE27" s="13">
        <v>121</v>
      </c>
      <c r="AF27" s="14">
        <f t="shared" si="4"/>
        <v>312</v>
      </c>
      <c r="AG27" s="13">
        <v>148</v>
      </c>
      <c r="AH27" s="13">
        <v>164</v>
      </c>
      <c r="AJ27" s="96"/>
      <c r="AK27" s="11" t="s">
        <v>231</v>
      </c>
      <c r="AL27" s="13">
        <v>22</v>
      </c>
      <c r="AM27" s="14">
        <f>AN27+AO27</f>
        <v>48</v>
      </c>
      <c r="AN27" s="13">
        <v>26</v>
      </c>
      <c r="AO27" s="13">
        <v>22</v>
      </c>
      <c r="AQ27" s="100"/>
      <c r="AR27" s="9" t="s">
        <v>343</v>
      </c>
      <c r="AS27" s="13">
        <v>241</v>
      </c>
      <c r="AT27" s="14">
        <f t="shared" si="17"/>
        <v>387</v>
      </c>
      <c r="AU27" s="13">
        <v>144</v>
      </c>
      <c r="AV27" s="13">
        <v>243</v>
      </c>
      <c r="AX27" s="67"/>
      <c r="AY27" s="9" t="s">
        <v>221</v>
      </c>
      <c r="AZ27" s="13">
        <v>152</v>
      </c>
      <c r="BA27" s="14">
        <f t="shared" si="15"/>
        <v>347</v>
      </c>
      <c r="BB27" s="13">
        <v>164</v>
      </c>
      <c r="BC27" s="13">
        <v>183</v>
      </c>
      <c r="BE27" s="67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67"/>
      <c r="BM27" s="9" t="s">
        <v>252</v>
      </c>
      <c r="BN27" s="13">
        <v>46</v>
      </c>
      <c r="BO27" s="14">
        <f t="shared" si="16"/>
        <v>140</v>
      </c>
      <c r="BP27" s="13">
        <v>71</v>
      </c>
      <c r="BQ27" s="13">
        <v>69</v>
      </c>
    </row>
    <row r="28" spans="1:69" s="4" customFormat="1" ht="13.5" customHeight="1" x14ac:dyDescent="0.15">
      <c r="A28" s="67"/>
      <c r="B28" s="9" t="s">
        <v>202</v>
      </c>
      <c r="C28" s="13">
        <v>444</v>
      </c>
      <c r="D28" s="14">
        <f t="shared" si="0"/>
        <v>868</v>
      </c>
      <c r="E28" s="13">
        <v>396</v>
      </c>
      <c r="F28" s="13">
        <v>472</v>
      </c>
      <c r="G28" s="22"/>
      <c r="H28" s="67"/>
      <c r="I28" s="9" t="s">
        <v>1</v>
      </c>
      <c r="J28" s="13">
        <v>199</v>
      </c>
      <c r="K28" s="14">
        <f t="shared" si="18"/>
        <v>433</v>
      </c>
      <c r="L28" s="13">
        <v>219</v>
      </c>
      <c r="M28" s="13">
        <v>214</v>
      </c>
      <c r="N28" s="22"/>
      <c r="O28" s="67"/>
      <c r="P28" s="17" t="s">
        <v>14</v>
      </c>
      <c r="Q28" s="14">
        <f>SUM(Q18:Q27)</f>
        <v>645</v>
      </c>
      <c r="R28" s="14">
        <f>SUM(R18:R27)</f>
        <v>1675</v>
      </c>
      <c r="S28" s="14">
        <f>SUM(S18:S27)</f>
        <v>858</v>
      </c>
      <c r="T28" s="14">
        <f>SUM(T18:T27)</f>
        <v>817</v>
      </c>
      <c r="U28" s="22"/>
      <c r="V28" s="67"/>
      <c r="W28" s="9" t="s">
        <v>200</v>
      </c>
      <c r="X28" s="13">
        <v>22</v>
      </c>
      <c r="Y28" s="14">
        <f t="shared" si="14"/>
        <v>60</v>
      </c>
      <c r="Z28" s="13">
        <v>27</v>
      </c>
      <c r="AA28" s="13">
        <v>33</v>
      </c>
      <c r="AC28" s="73"/>
      <c r="AD28" s="38" t="s">
        <v>14</v>
      </c>
      <c r="AE28" s="41">
        <f>SUM(AE6:AE27)</f>
        <v>1951</v>
      </c>
      <c r="AF28" s="41">
        <f>SUM(AF6:AF27)</f>
        <v>4596</v>
      </c>
      <c r="AG28" s="41">
        <f>SUM(AG6:AG27)</f>
        <v>2240</v>
      </c>
      <c r="AH28" s="41">
        <f>SUM(AH6:AH27)</f>
        <v>2356</v>
      </c>
      <c r="AJ28" s="96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100"/>
      <c r="AR28" s="11" t="s">
        <v>345</v>
      </c>
      <c r="AS28" s="13">
        <v>277</v>
      </c>
      <c r="AT28" s="14">
        <f t="shared" si="17"/>
        <v>715</v>
      </c>
      <c r="AU28" s="13">
        <v>368</v>
      </c>
      <c r="AV28" s="13">
        <v>347</v>
      </c>
      <c r="AX28" s="68"/>
      <c r="AY28" s="7" t="s">
        <v>14</v>
      </c>
      <c r="AZ28" s="27">
        <f>SUM(AZ22:AZ27)</f>
        <v>502</v>
      </c>
      <c r="BA28" s="27">
        <f>SUM(BA22:BA27)</f>
        <v>1201</v>
      </c>
      <c r="BB28" s="27">
        <f>SUM(BB22:BB27)</f>
        <v>600</v>
      </c>
      <c r="BC28" s="27">
        <f>SUM(BC22:BC27)</f>
        <v>601</v>
      </c>
      <c r="BE28" s="68"/>
      <c r="BF28" s="17" t="s">
        <v>14</v>
      </c>
      <c r="BG28" s="54">
        <f>SUM(BG17:BG27)</f>
        <v>898</v>
      </c>
      <c r="BH28" s="54">
        <f>SUM(BH17:BH27)</f>
        <v>1939</v>
      </c>
      <c r="BI28" s="54">
        <f>SUM(BI17:BI27)</f>
        <v>952</v>
      </c>
      <c r="BJ28" s="54">
        <f>SUM(BJ17:BJ27)</f>
        <v>987</v>
      </c>
      <c r="BL28" s="67"/>
      <c r="BM28" s="9" t="s">
        <v>277</v>
      </c>
      <c r="BN28" s="13">
        <v>244</v>
      </c>
      <c r="BO28" s="14">
        <f t="shared" si="16"/>
        <v>568</v>
      </c>
      <c r="BP28" s="13">
        <v>288</v>
      </c>
      <c r="BQ28" s="13">
        <v>280</v>
      </c>
    </row>
    <row r="29" spans="1:69" s="4" customFormat="1" ht="13.5" customHeight="1" x14ac:dyDescent="0.15">
      <c r="A29" s="67"/>
      <c r="B29" s="9" t="s">
        <v>410</v>
      </c>
      <c r="C29" s="13">
        <v>524</v>
      </c>
      <c r="D29" s="14">
        <f t="shared" si="0"/>
        <v>1184</v>
      </c>
      <c r="E29" s="13">
        <v>596</v>
      </c>
      <c r="F29" s="13">
        <v>588</v>
      </c>
      <c r="G29" s="22"/>
      <c r="H29" s="67"/>
      <c r="I29" s="9" t="s">
        <v>45</v>
      </c>
      <c r="J29" s="13">
        <v>362</v>
      </c>
      <c r="K29" s="14">
        <f t="shared" si="18"/>
        <v>929</v>
      </c>
      <c r="L29" s="13">
        <v>449</v>
      </c>
      <c r="M29" s="13">
        <v>480</v>
      </c>
      <c r="N29" s="22"/>
      <c r="O29" s="66" t="s">
        <v>373</v>
      </c>
      <c r="P29" s="26" t="s">
        <v>261</v>
      </c>
      <c r="Q29" s="13">
        <v>47</v>
      </c>
      <c r="R29" s="14">
        <f t="shared" ref="R29:R40" si="19">S29+T29</f>
        <v>138</v>
      </c>
      <c r="S29" s="13">
        <v>68</v>
      </c>
      <c r="T29" s="13">
        <v>70</v>
      </c>
      <c r="U29" s="22"/>
      <c r="V29" s="67"/>
      <c r="W29" s="9" t="s">
        <v>444</v>
      </c>
      <c r="X29" s="13">
        <v>35</v>
      </c>
      <c r="Y29" s="14">
        <f t="shared" si="14"/>
        <v>81</v>
      </c>
      <c r="Z29" s="13">
        <v>38</v>
      </c>
      <c r="AA29" s="13">
        <v>43</v>
      </c>
      <c r="AC29" s="71" t="s">
        <v>280</v>
      </c>
      <c r="AD29" s="37" t="s">
        <v>335</v>
      </c>
      <c r="AE29" s="13">
        <v>32</v>
      </c>
      <c r="AF29" s="14">
        <f t="shared" ref="AF29:AF35" si="20">AG29+AH29</f>
        <v>83</v>
      </c>
      <c r="AG29" s="13">
        <v>46</v>
      </c>
      <c r="AH29" s="13">
        <v>37</v>
      </c>
      <c r="AJ29" s="97"/>
      <c r="AK29" s="17" t="s">
        <v>14</v>
      </c>
      <c r="AL29" s="14">
        <f>SUM(AL25:AL28)</f>
        <v>123</v>
      </c>
      <c r="AM29" s="14">
        <f>SUM(AM25:AM28)</f>
        <v>347</v>
      </c>
      <c r="AN29" s="14">
        <f>SUM(AN25:AN28)</f>
        <v>175</v>
      </c>
      <c r="AO29" s="14">
        <f>SUM(AO25:AO28)</f>
        <v>172</v>
      </c>
      <c r="AQ29" s="100"/>
      <c r="AR29" s="11" t="s">
        <v>64</v>
      </c>
      <c r="AS29" s="13">
        <v>53</v>
      </c>
      <c r="AT29" s="14">
        <f t="shared" si="17"/>
        <v>158</v>
      </c>
      <c r="AU29" s="13">
        <v>79</v>
      </c>
      <c r="AV29" s="13">
        <v>79</v>
      </c>
      <c r="AX29" s="66" t="s">
        <v>34</v>
      </c>
      <c r="AY29" s="9" t="s">
        <v>125</v>
      </c>
      <c r="AZ29" s="13">
        <v>21</v>
      </c>
      <c r="BA29" s="14">
        <f t="shared" ref="BA29:BA39" si="21">BB29+BC29</f>
        <v>47</v>
      </c>
      <c r="BB29" s="13">
        <v>17</v>
      </c>
      <c r="BC29" s="13">
        <v>30</v>
      </c>
      <c r="BE29" s="66" t="s">
        <v>368</v>
      </c>
      <c r="BF29" s="26" t="s">
        <v>85</v>
      </c>
      <c r="BG29" s="13">
        <v>27</v>
      </c>
      <c r="BH29" s="14">
        <f t="shared" ref="BH29:BH38" si="22">BI29+BJ29</f>
        <v>54</v>
      </c>
      <c r="BI29" s="13">
        <v>31</v>
      </c>
      <c r="BJ29" s="13">
        <v>23</v>
      </c>
      <c r="BL29" s="67"/>
      <c r="BM29" s="9" t="s">
        <v>278</v>
      </c>
      <c r="BN29" s="13">
        <v>158</v>
      </c>
      <c r="BO29" s="14">
        <f t="shared" si="16"/>
        <v>434</v>
      </c>
      <c r="BP29" s="13">
        <v>213</v>
      </c>
      <c r="BQ29" s="13">
        <v>221</v>
      </c>
    </row>
    <row r="30" spans="1:69" s="4" customFormat="1" ht="13.5" customHeight="1" x14ac:dyDescent="0.15">
      <c r="A30" s="67"/>
      <c r="B30" s="9" t="s">
        <v>411</v>
      </c>
      <c r="C30" s="13">
        <v>468</v>
      </c>
      <c r="D30" s="14">
        <f t="shared" si="0"/>
        <v>1076</v>
      </c>
      <c r="E30" s="13">
        <v>530</v>
      </c>
      <c r="F30" s="13">
        <v>546</v>
      </c>
      <c r="G30" s="23"/>
      <c r="H30" s="67"/>
      <c r="I30" s="9" t="s">
        <v>465</v>
      </c>
      <c r="J30" s="13">
        <v>497</v>
      </c>
      <c r="K30" s="14">
        <f t="shared" si="18"/>
        <v>977</v>
      </c>
      <c r="L30" s="13">
        <v>504</v>
      </c>
      <c r="M30" s="13">
        <v>473</v>
      </c>
      <c r="N30" s="22"/>
      <c r="O30" s="67"/>
      <c r="P30" s="9" t="s">
        <v>440</v>
      </c>
      <c r="Q30" s="13">
        <v>371</v>
      </c>
      <c r="R30" s="14">
        <f t="shared" si="19"/>
        <v>816</v>
      </c>
      <c r="S30" s="13">
        <v>413</v>
      </c>
      <c r="T30" s="13">
        <v>403</v>
      </c>
      <c r="U30" s="22"/>
      <c r="V30" s="67"/>
      <c r="W30" s="17" t="s">
        <v>14</v>
      </c>
      <c r="X30" s="14">
        <f>SUM(X20:X29)</f>
        <v>364</v>
      </c>
      <c r="Y30" s="14">
        <f>SUM(Y20:Y29)</f>
        <v>974</v>
      </c>
      <c r="Z30" s="14">
        <f>SUM(Z20:Z29)</f>
        <v>486</v>
      </c>
      <c r="AA30" s="14">
        <f>SUM(AA20:AA29)</f>
        <v>488</v>
      </c>
      <c r="AC30" s="72"/>
      <c r="AD30" s="37" t="s">
        <v>288</v>
      </c>
      <c r="AE30" s="13">
        <v>65</v>
      </c>
      <c r="AF30" s="14">
        <f t="shared" si="20"/>
        <v>176</v>
      </c>
      <c r="AG30" s="13">
        <v>87</v>
      </c>
      <c r="AH30" s="13">
        <v>89</v>
      </c>
      <c r="AJ30" s="66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100"/>
      <c r="AR30" s="11" t="s">
        <v>346</v>
      </c>
      <c r="AS30" s="13">
        <v>96</v>
      </c>
      <c r="AT30" s="14">
        <f t="shared" si="17"/>
        <v>181</v>
      </c>
      <c r="AU30" s="13">
        <v>80</v>
      </c>
      <c r="AV30" s="13">
        <v>101</v>
      </c>
      <c r="AX30" s="67"/>
      <c r="AY30" s="9" t="s">
        <v>109</v>
      </c>
      <c r="AZ30" s="13">
        <v>268</v>
      </c>
      <c r="BA30" s="14">
        <f t="shared" si="21"/>
        <v>607</v>
      </c>
      <c r="BB30" s="13">
        <v>303</v>
      </c>
      <c r="BC30" s="13">
        <v>304</v>
      </c>
      <c r="BE30" s="67"/>
      <c r="BF30" s="9" t="s">
        <v>87</v>
      </c>
      <c r="BG30" s="13">
        <v>27</v>
      </c>
      <c r="BH30" s="14">
        <f t="shared" si="22"/>
        <v>55</v>
      </c>
      <c r="BI30" s="13">
        <v>29</v>
      </c>
      <c r="BJ30" s="13">
        <v>26</v>
      </c>
      <c r="BL30" s="67"/>
      <c r="BM30" s="9" t="s">
        <v>0</v>
      </c>
      <c r="BN30" s="13">
        <v>30</v>
      </c>
      <c r="BO30" s="14">
        <f t="shared" si="16"/>
        <v>92</v>
      </c>
      <c r="BP30" s="13">
        <v>43</v>
      </c>
      <c r="BQ30" s="13">
        <v>49</v>
      </c>
    </row>
    <row r="31" spans="1:69" s="4" customFormat="1" ht="13.5" customHeight="1" x14ac:dyDescent="0.15">
      <c r="A31" s="67"/>
      <c r="B31" s="11" t="s">
        <v>412</v>
      </c>
      <c r="C31" s="13">
        <v>276</v>
      </c>
      <c r="D31" s="14">
        <f t="shared" si="0"/>
        <v>623</v>
      </c>
      <c r="E31" s="13">
        <v>315</v>
      </c>
      <c r="F31" s="13">
        <v>308</v>
      </c>
      <c r="G31" s="22"/>
      <c r="H31" s="67"/>
      <c r="I31" s="9" t="s">
        <v>54</v>
      </c>
      <c r="J31" s="13">
        <v>459</v>
      </c>
      <c r="K31" s="14">
        <f t="shared" si="18"/>
        <v>1427</v>
      </c>
      <c r="L31" s="13">
        <v>687</v>
      </c>
      <c r="M31" s="13">
        <v>740</v>
      </c>
      <c r="N31" s="22"/>
      <c r="O31" s="67"/>
      <c r="P31" s="9" t="s">
        <v>37</v>
      </c>
      <c r="Q31" s="13">
        <v>157</v>
      </c>
      <c r="R31" s="14">
        <f t="shared" si="19"/>
        <v>369</v>
      </c>
      <c r="S31" s="13">
        <v>189</v>
      </c>
      <c r="T31" s="13">
        <v>180</v>
      </c>
      <c r="U31" s="22"/>
      <c r="V31" s="66" t="s">
        <v>6</v>
      </c>
      <c r="W31" s="26" t="s">
        <v>446</v>
      </c>
      <c r="X31" s="13">
        <v>71</v>
      </c>
      <c r="Y31" s="14">
        <f t="shared" ref="Y31:Y36" si="23">Z31+AA31</f>
        <v>202</v>
      </c>
      <c r="Z31" s="13">
        <v>110</v>
      </c>
      <c r="AA31" s="13">
        <v>92</v>
      </c>
      <c r="AC31" s="72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67"/>
      <c r="AK31" s="11" t="s">
        <v>237</v>
      </c>
      <c r="AL31" s="13">
        <v>40</v>
      </c>
      <c r="AM31" s="14">
        <f>AN31+AO31</f>
        <v>136</v>
      </c>
      <c r="AN31" s="13">
        <v>70</v>
      </c>
      <c r="AO31" s="13">
        <v>66</v>
      </c>
      <c r="AQ31" s="101"/>
      <c r="AR31" s="7" t="s">
        <v>14</v>
      </c>
      <c r="AS31" s="27">
        <f>SUM(AS25:AS30)</f>
        <v>749</v>
      </c>
      <c r="AT31" s="27">
        <f>SUM(AT25:AT30)</f>
        <v>1662</v>
      </c>
      <c r="AU31" s="27">
        <f>SUM(AU25:AU30)</f>
        <v>785</v>
      </c>
      <c r="AV31" s="27">
        <f>SUM(AV25:AV30)</f>
        <v>877</v>
      </c>
      <c r="AX31" s="67"/>
      <c r="AY31" s="9" t="s">
        <v>262</v>
      </c>
      <c r="AZ31" s="13">
        <v>192</v>
      </c>
      <c r="BA31" s="14">
        <f t="shared" si="21"/>
        <v>416</v>
      </c>
      <c r="BB31" s="13">
        <v>203</v>
      </c>
      <c r="BC31" s="13">
        <v>213</v>
      </c>
      <c r="BE31" s="67"/>
      <c r="BF31" s="9" t="s">
        <v>91</v>
      </c>
      <c r="BG31" s="13">
        <v>52</v>
      </c>
      <c r="BH31" s="14">
        <f t="shared" si="22"/>
        <v>97</v>
      </c>
      <c r="BI31" s="13">
        <v>47</v>
      </c>
      <c r="BJ31" s="13">
        <v>50</v>
      </c>
      <c r="BL31" s="67"/>
      <c r="BM31" s="9" t="s">
        <v>458</v>
      </c>
      <c r="BN31" s="13">
        <v>64</v>
      </c>
      <c r="BO31" s="14">
        <f t="shared" si="16"/>
        <v>160</v>
      </c>
      <c r="BP31" s="13">
        <v>86</v>
      </c>
      <c r="BQ31" s="13">
        <v>74</v>
      </c>
    </row>
    <row r="32" spans="1:69" s="4" customFormat="1" ht="13.5" customHeight="1" x14ac:dyDescent="0.15">
      <c r="A32" s="67"/>
      <c r="B32" s="11" t="s">
        <v>413</v>
      </c>
      <c r="C32" s="13">
        <v>306</v>
      </c>
      <c r="D32" s="14">
        <f t="shared" si="0"/>
        <v>745</v>
      </c>
      <c r="E32" s="13">
        <v>369</v>
      </c>
      <c r="F32" s="13">
        <v>376</v>
      </c>
      <c r="G32" s="22"/>
      <c r="H32" s="67"/>
      <c r="I32" s="9" t="s">
        <v>333</v>
      </c>
      <c r="J32" s="13">
        <v>64</v>
      </c>
      <c r="K32" s="14">
        <f t="shared" si="18"/>
        <v>162</v>
      </c>
      <c r="L32" s="13">
        <v>85</v>
      </c>
      <c r="M32" s="13">
        <v>77</v>
      </c>
      <c r="N32" s="22"/>
      <c r="O32" s="67"/>
      <c r="P32" s="9" t="s">
        <v>265</v>
      </c>
      <c r="Q32" s="13">
        <v>89</v>
      </c>
      <c r="R32" s="14">
        <f t="shared" si="19"/>
        <v>188</v>
      </c>
      <c r="S32" s="13">
        <v>98</v>
      </c>
      <c r="T32" s="13">
        <v>90</v>
      </c>
      <c r="U32" s="22"/>
      <c r="V32" s="67"/>
      <c r="W32" s="26" t="s">
        <v>379</v>
      </c>
      <c r="X32" s="13">
        <v>62</v>
      </c>
      <c r="Y32" s="14">
        <f t="shared" si="23"/>
        <v>149</v>
      </c>
      <c r="Z32" s="13">
        <v>65</v>
      </c>
      <c r="AA32" s="13">
        <v>84</v>
      </c>
      <c r="AC32" s="72"/>
      <c r="AD32" s="37" t="s">
        <v>450</v>
      </c>
      <c r="AE32" s="13">
        <v>31</v>
      </c>
      <c r="AF32" s="14">
        <f t="shared" si="20"/>
        <v>78</v>
      </c>
      <c r="AG32" s="13">
        <v>41</v>
      </c>
      <c r="AH32" s="13">
        <v>37</v>
      </c>
      <c r="AJ32" s="67"/>
      <c r="AK32" s="46" t="s">
        <v>454</v>
      </c>
      <c r="AL32" s="13">
        <v>46</v>
      </c>
      <c r="AM32" s="14">
        <f>AN32+AO32</f>
        <v>136</v>
      </c>
      <c r="AN32" s="13">
        <v>67</v>
      </c>
      <c r="AO32" s="13">
        <v>69</v>
      </c>
      <c r="AQ32" s="98" t="s">
        <v>349</v>
      </c>
      <c r="AR32" s="9" t="s">
        <v>349</v>
      </c>
      <c r="AS32" s="13">
        <v>107</v>
      </c>
      <c r="AT32" s="14">
        <f>AU32+AV32</f>
        <v>275</v>
      </c>
      <c r="AU32" s="13">
        <v>135</v>
      </c>
      <c r="AV32" s="13">
        <v>140</v>
      </c>
      <c r="AX32" s="67"/>
      <c r="AY32" s="11" t="s">
        <v>315</v>
      </c>
      <c r="AZ32" s="13">
        <v>210</v>
      </c>
      <c r="BA32" s="14">
        <f t="shared" si="21"/>
        <v>376</v>
      </c>
      <c r="BB32" s="13">
        <v>164</v>
      </c>
      <c r="BC32" s="13">
        <v>212</v>
      </c>
      <c r="BE32" s="67"/>
      <c r="BF32" s="9" t="s">
        <v>130</v>
      </c>
      <c r="BG32" s="13">
        <v>103</v>
      </c>
      <c r="BH32" s="14">
        <f t="shared" si="22"/>
        <v>224</v>
      </c>
      <c r="BI32" s="13">
        <v>104</v>
      </c>
      <c r="BJ32" s="13">
        <v>120</v>
      </c>
      <c r="BL32" s="67"/>
      <c r="BM32" s="9" t="s">
        <v>279</v>
      </c>
      <c r="BN32" s="13">
        <v>89</v>
      </c>
      <c r="BO32" s="14">
        <f t="shared" si="16"/>
        <v>215</v>
      </c>
      <c r="BP32" s="13">
        <v>110</v>
      </c>
      <c r="BQ32" s="13">
        <v>105</v>
      </c>
    </row>
    <row r="33" spans="1:69" s="4" customFormat="1" ht="13.5" customHeight="1" x14ac:dyDescent="0.15">
      <c r="A33" s="67"/>
      <c r="B33" s="11" t="s">
        <v>406</v>
      </c>
      <c r="C33" s="13">
        <v>209</v>
      </c>
      <c r="D33" s="14">
        <f t="shared" si="0"/>
        <v>431</v>
      </c>
      <c r="E33" s="13">
        <v>206</v>
      </c>
      <c r="F33" s="13">
        <v>225</v>
      </c>
      <c r="G33" s="23"/>
      <c r="H33" s="67"/>
      <c r="I33" s="9" t="s">
        <v>148</v>
      </c>
      <c r="J33" s="13">
        <v>308</v>
      </c>
      <c r="K33" s="14">
        <f t="shared" si="18"/>
        <v>713</v>
      </c>
      <c r="L33" s="13">
        <v>356</v>
      </c>
      <c r="M33" s="13">
        <v>357</v>
      </c>
      <c r="N33" s="22"/>
      <c r="O33" s="67"/>
      <c r="P33" s="9" t="s">
        <v>441</v>
      </c>
      <c r="Q33" s="13">
        <v>88</v>
      </c>
      <c r="R33" s="14">
        <f t="shared" si="19"/>
        <v>212</v>
      </c>
      <c r="S33" s="13">
        <v>103</v>
      </c>
      <c r="T33" s="13">
        <v>109</v>
      </c>
      <c r="U33" s="22"/>
      <c r="V33" s="67"/>
      <c r="W33" s="9" t="s">
        <v>158</v>
      </c>
      <c r="X33" s="13">
        <v>44</v>
      </c>
      <c r="Y33" s="14">
        <f t="shared" si="23"/>
        <v>103</v>
      </c>
      <c r="Z33" s="13">
        <v>57</v>
      </c>
      <c r="AA33" s="13">
        <v>46</v>
      </c>
      <c r="AC33" s="72"/>
      <c r="AD33" s="37" t="s">
        <v>138</v>
      </c>
      <c r="AE33" s="13">
        <v>17</v>
      </c>
      <c r="AF33" s="14">
        <f t="shared" si="20"/>
        <v>38</v>
      </c>
      <c r="AG33" s="13">
        <v>20</v>
      </c>
      <c r="AH33" s="13">
        <v>18</v>
      </c>
      <c r="AJ33" s="67"/>
      <c r="AK33" s="11" t="s">
        <v>239</v>
      </c>
      <c r="AL33" s="13">
        <v>41</v>
      </c>
      <c r="AM33" s="14">
        <f>AN33+AO33</f>
        <v>107</v>
      </c>
      <c r="AN33" s="13">
        <v>57</v>
      </c>
      <c r="AO33" s="13">
        <v>50</v>
      </c>
      <c r="AQ33" s="99"/>
      <c r="AR33" s="17" t="s">
        <v>14</v>
      </c>
      <c r="AS33" s="14">
        <f>SUM(AS32)</f>
        <v>107</v>
      </c>
      <c r="AT33" s="14">
        <f>SUM(AT32)</f>
        <v>275</v>
      </c>
      <c r="AU33" s="14">
        <f>SUM(AU32)</f>
        <v>135</v>
      </c>
      <c r="AV33" s="14">
        <f>SUM(AV32)</f>
        <v>140</v>
      </c>
      <c r="AX33" s="67"/>
      <c r="AY33" s="11" t="s">
        <v>135</v>
      </c>
      <c r="AZ33" s="13">
        <v>100</v>
      </c>
      <c r="BA33" s="14">
        <f t="shared" si="21"/>
        <v>219</v>
      </c>
      <c r="BB33" s="13">
        <v>107</v>
      </c>
      <c r="BC33" s="13">
        <v>112</v>
      </c>
      <c r="BE33" s="67"/>
      <c r="BF33" s="9" t="s">
        <v>92</v>
      </c>
      <c r="BG33" s="13">
        <v>62</v>
      </c>
      <c r="BH33" s="14">
        <f t="shared" si="22"/>
        <v>143</v>
      </c>
      <c r="BI33" s="13">
        <v>68</v>
      </c>
      <c r="BJ33" s="13">
        <v>75</v>
      </c>
      <c r="BL33" s="67"/>
      <c r="BM33" s="9" t="s">
        <v>282</v>
      </c>
      <c r="BN33" s="13">
        <v>111</v>
      </c>
      <c r="BO33" s="14">
        <f t="shared" si="16"/>
        <v>312</v>
      </c>
      <c r="BP33" s="13">
        <v>158</v>
      </c>
      <c r="BQ33" s="13">
        <v>154</v>
      </c>
    </row>
    <row r="34" spans="1:69" s="4" customFormat="1" ht="13.5" customHeight="1" x14ac:dyDescent="0.15">
      <c r="A34" s="67"/>
      <c r="B34" s="9" t="s">
        <v>147</v>
      </c>
      <c r="C34" s="13">
        <v>96</v>
      </c>
      <c r="D34" s="14">
        <f t="shared" si="0"/>
        <v>213</v>
      </c>
      <c r="E34" s="13">
        <v>109</v>
      </c>
      <c r="F34" s="13">
        <v>104</v>
      </c>
      <c r="G34" s="22"/>
      <c r="H34" s="67"/>
      <c r="I34" s="9" t="s">
        <v>430</v>
      </c>
      <c r="J34" s="13">
        <v>132</v>
      </c>
      <c r="K34" s="14">
        <f t="shared" si="18"/>
        <v>306</v>
      </c>
      <c r="L34" s="13">
        <v>147</v>
      </c>
      <c r="M34" s="13">
        <v>159</v>
      </c>
      <c r="N34" s="22"/>
      <c r="O34" s="67"/>
      <c r="P34" s="9" t="s">
        <v>366</v>
      </c>
      <c r="Q34" s="13">
        <v>90</v>
      </c>
      <c r="R34" s="14">
        <f t="shared" si="19"/>
        <v>219</v>
      </c>
      <c r="S34" s="13">
        <v>105</v>
      </c>
      <c r="T34" s="13">
        <v>114</v>
      </c>
      <c r="U34" s="22"/>
      <c r="V34" s="67"/>
      <c r="W34" s="9" t="s">
        <v>97</v>
      </c>
      <c r="X34" s="13">
        <v>74</v>
      </c>
      <c r="Y34" s="14">
        <f t="shared" si="23"/>
        <v>206</v>
      </c>
      <c r="Z34" s="13">
        <v>112</v>
      </c>
      <c r="AA34" s="13">
        <v>94</v>
      </c>
      <c r="AC34" s="72"/>
      <c r="AD34" s="37" t="s">
        <v>213</v>
      </c>
      <c r="AE34" s="13">
        <v>25</v>
      </c>
      <c r="AF34" s="14">
        <f t="shared" si="20"/>
        <v>63</v>
      </c>
      <c r="AG34" s="13">
        <v>33</v>
      </c>
      <c r="AH34" s="13">
        <v>30</v>
      </c>
      <c r="AJ34" s="67"/>
      <c r="AK34" s="11" t="s">
        <v>199</v>
      </c>
      <c r="AL34" s="13">
        <v>78</v>
      </c>
      <c r="AM34" s="14">
        <f>AN34+AO34</f>
        <v>211</v>
      </c>
      <c r="AN34" s="13">
        <v>113</v>
      </c>
      <c r="AO34" s="13">
        <v>98</v>
      </c>
      <c r="AQ34" s="102" t="s">
        <v>355</v>
      </c>
      <c r="AR34" s="26" t="s">
        <v>93</v>
      </c>
      <c r="AS34" s="13">
        <v>71</v>
      </c>
      <c r="AT34" s="14">
        <f t="shared" ref="AT34:AT39" si="24">AU34+AV34</f>
        <v>194</v>
      </c>
      <c r="AU34" s="13">
        <v>93</v>
      </c>
      <c r="AV34" s="13">
        <v>101</v>
      </c>
      <c r="AX34" s="67"/>
      <c r="AY34" s="9" t="s">
        <v>2</v>
      </c>
      <c r="AZ34" s="13">
        <v>235</v>
      </c>
      <c r="BA34" s="14">
        <f t="shared" si="21"/>
        <v>473</v>
      </c>
      <c r="BB34" s="13">
        <v>220</v>
      </c>
      <c r="BC34" s="13">
        <v>253</v>
      </c>
      <c r="BE34" s="67"/>
      <c r="BF34" s="9" t="s">
        <v>94</v>
      </c>
      <c r="BG34" s="13">
        <v>14</v>
      </c>
      <c r="BH34" s="14">
        <f t="shared" si="22"/>
        <v>27</v>
      </c>
      <c r="BI34" s="13">
        <v>15</v>
      </c>
      <c r="BJ34" s="13">
        <v>12</v>
      </c>
      <c r="BL34" s="67"/>
      <c r="BM34" s="9" t="s">
        <v>22</v>
      </c>
      <c r="BN34" s="13">
        <v>72</v>
      </c>
      <c r="BO34" s="14">
        <f t="shared" si="16"/>
        <v>174</v>
      </c>
      <c r="BP34" s="13">
        <v>95</v>
      </c>
      <c r="BQ34" s="13">
        <v>79</v>
      </c>
    </row>
    <row r="35" spans="1:69" s="4" customFormat="1" ht="13.5" customHeight="1" x14ac:dyDescent="0.15">
      <c r="A35" s="67"/>
      <c r="B35" s="9" t="s">
        <v>38</v>
      </c>
      <c r="C35" s="13">
        <v>81</v>
      </c>
      <c r="D35" s="14">
        <f t="shared" si="0"/>
        <v>186</v>
      </c>
      <c r="E35" s="13">
        <v>89</v>
      </c>
      <c r="F35" s="13">
        <v>97</v>
      </c>
      <c r="G35" s="22"/>
      <c r="H35" s="67"/>
      <c r="I35" s="9" t="s">
        <v>236</v>
      </c>
      <c r="J35" s="13">
        <v>187</v>
      </c>
      <c r="K35" s="14">
        <f t="shared" si="18"/>
        <v>457</v>
      </c>
      <c r="L35" s="13">
        <v>229</v>
      </c>
      <c r="M35" s="13">
        <v>228</v>
      </c>
      <c r="N35" s="22"/>
      <c r="O35" s="67"/>
      <c r="P35" s="9" t="s">
        <v>177</v>
      </c>
      <c r="Q35" s="13">
        <v>112</v>
      </c>
      <c r="R35" s="14">
        <f t="shared" si="19"/>
        <v>325</v>
      </c>
      <c r="S35" s="13">
        <v>157</v>
      </c>
      <c r="T35" s="13">
        <v>168</v>
      </c>
      <c r="U35" s="22"/>
      <c r="V35" s="67"/>
      <c r="W35" s="9" t="s">
        <v>447</v>
      </c>
      <c r="X35" s="13">
        <v>86</v>
      </c>
      <c r="Y35" s="14">
        <f t="shared" si="23"/>
        <v>239</v>
      </c>
      <c r="Z35" s="13">
        <v>110</v>
      </c>
      <c r="AA35" s="13">
        <v>129</v>
      </c>
      <c r="AC35" s="72"/>
      <c r="AD35" s="37" t="s">
        <v>360</v>
      </c>
      <c r="AE35" s="13">
        <v>13</v>
      </c>
      <c r="AF35" s="14">
        <f t="shared" si="20"/>
        <v>29</v>
      </c>
      <c r="AG35" s="13">
        <v>15</v>
      </c>
      <c r="AH35" s="13">
        <v>14</v>
      </c>
      <c r="AJ35" s="68"/>
      <c r="AK35" s="17" t="s">
        <v>14</v>
      </c>
      <c r="AL35" s="14">
        <f>SUM(AL30:AL34)</f>
        <v>233</v>
      </c>
      <c r="AM35" s="14">
        <f>SUM(AM30:AM34)</f>
        <v>677</v>
      </c>
      <c r="AN35" s="14">
        <f>SUM(AN30:AN34)</f>
        <v>352</v>
      </c>
      <c r="AO35" s="14">
        <f>SUM(AO30:AO34)</f>
        <v>325</v>
      </c>
      <c r="AQ35" s="103"/>
      <c r="AR35" s="9" t="s">
        <v>355</v>
      </c>
      <c r="AS35" s="13">
        <v>138</v>
      </c>
      <c r="AT35" s="14">
        <f t="shared" si="24"/>
        <v>321</v>
      </c>
      <c r="AU35" s="13">
        <v>171</v>
      </c>
      <c r="AV35" s="13">
        <v>150</v>
      </c>
      <c r="AX35" s="67"/>
      <c r="AY35" s="9" t="s">
        <v>7</v>
      </c>
      <c r="AZ35" s="13">
        <v>274</v>
      </c>
      <c r="BA35" s="14">
        <f t="shared" si="21"/>
        <v>581</v>
      </c>
      <c r="BB35" s="13">
        <v>284</v>
      </c>
      <c r="BC35" s="13">
        <v>297</v>
      </c>
      <c r="BE35" s="67"/>
      <c r="BF35" s="9" t="s">
        <v>61</v>
      </c>
      <c r="BG35" s="13">
        <v>16</v>
      </c>
      <c r="BH35" s="14">
        <f t="shared" si="22"/>
        <v>34</v>
      </c>
      <c r="BI35" s="13">
        <v>16</v>
      </c>
      <c r="BJ35" s="13">
        <v>18</v>
      </c>
      <c r="BL35" s="67"/>
      <c r="BM35" s="9" t="s">
        <v>283</v>
      </c>
      <c r="BN35" s="13">
        <v>56</v>
      </c>
      <c r="BO35" s="14">
        <f t="shared" si="16"/>
        <v>142</v>
      </c>
      <c r="BP35" s="13">
        <v>67</v>
      </c>
      <c r="BQ35" s="13">
        <v>75</v>
      </c>
    </row>
    <row r="36" spans="1:69" s="4" customFormat="1" ht="13.5" customHeight="1" x14ac:dyDescent="0.15">
      <c r="A36" s="67"/>
      <c r="B36" s="9" t="s">
        <v>33</v>
      </c>
      <c r="C36" s="13">
        <v>42</v>
      </c>
      <c r="D36" s="14">
        <f t="shared" si="0"/>
        <v>76</v>
      </c>
      <c r="E36" s="13">
        <v>32</v>
      </c>
      <c r="F36" s="13">
        <v>44</v>
      </c>
      <c r="G36" s="23"/>
      <c r="H36" s="67"/>
      <c r="I36" s="9" t="s">
        <v>418</v>
      </c>
      <c r="J36" s="13">
        <v>146</v>
      </c>
      <c r="K36" s="14">
        <f t="shared" si="18"/>
        <v>315</v>
      </c>
      <c r="L36" s="13">
        <v>147</v>
      </c>
      <c r="M36" s="13">
        <v>168</v>
      </c>
      <c r="N36" s="22"/>
      <c r="O36" s="67"/>
      <c r="P36" s="9" t="s">
        <v>47</v>
      </c>
      <c r="Q36" s="13">
        <v>148</v>
      </c>
      <c r="R36" s="14">
        <f t="shared" si="19"/>
        <v>254</v>
      </c>
      <c r="S36" s="13">
        <v>112</v>
      </c>
      <c r="T36" s="13">
        <v>142</v>
      </c>
      <c r="U36" s="22"/>
      <c r="V36" s="67"/>
      <c r="W36" s="9" t="s">
        <v>263</v>
      </c>
      <c r="X36" s="13">
        <v>99</v>
      </c>
      <c r="Y36" s="14">
        <f t="shared" si="23"/>
        <v>200</v>
      </c>
      <c r="Z36" s="13">
        <v>106</v>
      </c>
      <c r="AA36" s="13">
        <v>94</v>
      </c>
      <c r="AC36" s="73"/>
      <c r="AD36" s="34" t="s">
        <v>14</v>
      </c>
      <c r="AE36" s="42">
        <f>SUM(AE29:AE35)</f>
        <v>208</v>
      </c>
      <c r="AF36" s="42">
        <f>SUM(AF29:AF35)</f>
        <v>537</v>
      </c>
      <c r="AG36" s="42">
        <f>SUM(AG29:AG35)</f>
        <v>282</v>
      </c>
      <c r="AH36" s="42">
        <f>SUM(AH29:AH35)</f>
        <v>255</v>
      </c>
      <c r="AQ36" s="103"/>
      <c r="AR36" s="9" t="s">
        <v>356</v>
      </c>
      <c r="AS36" s="13">
        <v>46</v>
      </c>
      <c r="AT36" s="14">
        <f t="shared" si="24"/>
        <v>108</v>
      </c>
      <c r="AU36" s="13">
        <v>53</v>
      </c>
      <c r="AV36" s="13">
        <v>55</v>
      </c>
      <c r="AX36" s="67"/>
      <c r="AY36" s="9" t="s">
        <v>48</v>
      </c>
      <c r="AZ36" s="13">
        <v>309</v>
      </c>
      <c r="BA36" s="14">
        <f t="shared" si="21"/>
        <v>707</v>
      </c>
      <c r="BB36" s="13">
        <v>352</v>
      </c>
      <c r="BC36" s="13">
        <v>355</v>
      </c>
      <c r="BE36" s="67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67"/>
      <c r="BM36" s="9" t="s">
        <v>224</v>
      </c>
      <c r="BN36" s="13">
        <v>59</v>
      </c>
      <c r="BO36" s="14">
        <f t="shared" si="16"/>
        <v>152</v>
      </c>
      <c r="BP36" s="13">
        <v>81</v>
      </c>
      <c r="BQ36" s="13">
        <v>71</v>
      </c>
    </row>
    <row r="37" spans="1:69" s="4" customFormat="1" ht="13.5" customHeight="1" x14ac:dyDescent="0.15">
      <c r="A37" s="67"/>
      <c r="B37" s="9" t="s">
        <v>336</v>
      </c>
      <c r="C37" s="13">
        <v>122</v>
      </c>
      <c r="D37" s="14">
        <f t="shared" si="0"/>
        <v>212</v>
      </c>
      <c r="E37" s="13">
        <v>98</v>
      </c>
      <c r="F37" s="13">
        <v>114</v>
      </c>
      <c r="G37" s="22"/>
      <c r="H37" s="67"/>
      <c r="I37" s="9" t="s">
        <v>170</v>
      </c>
      <c r="J37" s="13">
        <v>76</v>
      </c>
      <c r="K37" s="14">
        <f t="shared" si="18"/>
        <v>212</v>
      </c>
      <c r="L37" s="13">
        <v>109</v>
      </c>
      <c r="M37" s="13">
        <v>103</v>
      </c>
      <c r="N37" s="22"/>
      <c r="O37" s="67"/>
      <c r="P37" s="9" t="s">
        <v>386</v>
      </c>
      <c r="Q37" s="13">
        <v>61</v>
      </c>
      <c r="R37" s="14">
        <f t="shared" si="19"/>
        <v>123</v>
      </c>
      <c r="S37" s="13">
        <v>64</v>
      </c>
      <c r="T37" s="13">
        <v>59</v>
      </c>
      <c r="U37" s="22"/>
      <c r="V37" s="68"/>
      <c r="W37" s="17" t="s">
        <v>14</v>
      </c>
      <c r="X37" s="14">
        <f>SUM(X31:X36)</f>
        <v>436</v>
      </c>
      <c r="Y37" s="14">
        <f>SUM(Y31:Y36)</f>
        <v>1099</v>
      </c>
      <c r="Z37" s="14">
        <f>SUM(Z31:Z36)</f>
        <v>560</v>
      </c>
      <c r="AA37" s="14">
        <f>SUM(AA31:AA36)</f>
        <v>539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17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101</v>
      </c>
      <c r="BA37" s="14">
        <f t="shared" si="21"/>
        <v>198</v>
      </c>
      <c r="BB37" s="13">
        <v>99</v>
      </c>
      <c r="BC37" s="13">
        <v>99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128</v>
      </c>
      <c r="BO37" s="14">
        <f t="shared" si="16"/>
        <v>341</v>
      </c>
      <c r="BP37" s="13">
        <v>165</v>
      </c>
      <c r="BQ37" s="13">
        <v>176</v>
      </c>
    </row>
    <row r="38" spans="1:69" s="4" customFormat="1" ht="13.5" customHeight="1" x14ac:dyDescent="0.15">
      <c r="A38" s="67"/>
      <c r="B38" s="9" t="s">
        <v>415</v>
      </c>
      <c r="C38" s="13">
        <v>372</v>
      </c>
      <c r="D38" s="14">
        <f t="shared" si="0"/>
        <v>695</v>
      </c>
      <c r="E38" s="13">
        <v>351</v>
      </c>
      <c r="F38" s="13">
        <v>344</v>
      </c>
      <c r="G38" s="22"/>
      <c r="H38" s="68"/>
      <c r="I38" s="17" t="s">
        <v>14</v>
      </c>
      <c r="J38" s="14">
        <f>SUM(J27:J37)</f>
        <v>2883</v>
      </c>
      <c r="K38" s="14">
        <f>SUM(K27:K37)</f>
        <v>6942</v>
      </c>
      <c r="L38" s="14">
        <f>SUM(L27:L37)</f>
        <v>3432</v>
      </c>
      <c r="M38" s="14">
        <f>SUM(M27:M37)</f>
        <v>3510</v>
      </c>
      <c r="N38" s="22"/>
      <c r="O38" s="67"/>
      <c r="P38" s="9" t="s">
        <v>361</v>
      </c>
      <c r="Q38" s="13">
        <v>54</v>
      </c>
      <c r="R38" s="14">
        <f t="shared" si="19"/>
        <v>132</v>
      </c>
      <c r="S38" s="13">
        <v>64</v>
      </c>
      <c r="T38" s="13">
        <v>68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75</v>
      </c>
      <c r="AT38" s="14">
        <f t="shared" si="24"/>
        <v>211</v>
      </c>
      <c r="AU38" s="13">
        <v>103</v>
      </c>
      <c r="AV38" s="13">
        <v>108</v>
      </c>
      <c r="AX38" s="67"/>
      <c r="AY38" s="9" t="s">
        <v>23</v>
      </c>
      <c r="AZ38" s="13">
        <v>106</v>
      </c>
      <c r="BA38" s="14">
        <f t="shared" si="21"/>
        <v>219</v>
      </c>
      <c r="BB38" s="13">
        <v>105</v>
      </c>
      <c r="BC38" s="13">
        <v>114</v>
      </c>
      <c r="BE38" s="67"/>
      <c r="BF38" s="9" t="s">
        <v>96</v>
      </c>
      <c r="BG38" s="13">
        <v>9</v>
      </c>
      <c r="BH38" s="14">
        <f t="shared" si="22"/>
        <v>12</v>
      </c>
      <c r="BI38" s="13">
        <v>6</v>
      </c>
      <c r="BJ38" s="13">
        <v>6</v>
      </c>
      <c r="BL38" s="68"/>
      <c r="BM38" s="17" t="s">
        <v>14</v>
      </c>
      <c r="BN38" s="14">
        <f>SUM(BN22:BN37)</f>
        <v>1575</v>
      </c>
      <c r="BO38" s="14">
        <f>SUM(BO22:BO37)</f>
        <v>4094</v>
      </c>
      <c r="BP38" s="14">
        <f>SUM(BP22:BP37)</f>
        <v>2072</v>
      </c>
      <c r="BQ38" s="14">
        <f>SUM(BQ22:BQ37)</f>
        <v>2022</v>
      </c>
    </row>
    <row r="39" spans="1:69" s="4" customFormat="1" ht="13.5" customHeight="1" x14ac:dyDescent="0.15">
      <c r="A39" s="67"/>
      <c r="B39" s="9" t="s">
        <v>150</v>
      </c>
      <c r="C39" s="13">
        <v>365</v>
      </c>
      <c r="D39" s="14">
        <f t="shared" si="0"/>
        <v>734</v>
      </c>
      <c r="E39" s="13">
        <v>381</v>
      </c>
      <c r="F39" s="13">
        <v>353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110</v>
      </c>
      <c r="L39" s="13">
        <v>57</v>
      </c>
      <c r="M39" s="13">
        <v>53</v>
      </c>
      <c r="N39" s="22"/>
      <c r="O39" s="67"/>
      <c r="P39" s="9" t="s">
        <v>347</v>
      </c>
      <c r="Q39" s="13">
        <v>77</v>
      </c>
      <c r="R39" s="14">
        <f t="shared" si="19"/>
        <v>178</v>
      </c>
      <c r="S39" s="13">
        <v>80</v>
      </c>
      <c r="T39" s="13">
        <v>98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103</v>
      </c>
      <c r="AT39" s="14">
        <f t="shared" si="24"/>
        <v>239</v>
      </c>
      <c r="AU39" s="13">
        <v>134</v>
      </c>
      <c r="AV39" s="13">
        <v>105</v>
      </c>
      <c r="AX39" s="67"/>
      <c r="AY39" s="9" t="s">
        <v>128</v>
      </c>
      <c r="AZ39" s="13">
        <v>194</v>
      </c>
      <c r="BA39" s="14">
        <f t="shared" si="21"/>
        <v>464</v>
      </c>
      <c r="BB39" s="13">
        <v>240</v>
      </c>
      <c r="BC39" s="13">
        <v>224</v>
      </c>
      <c r="BE39" s="68"/>
      <c r="BF39" s="17" t="s">
        <v>14</v>
      </c>
      <c r="BG39" s="14">
        <f>SUM(BG29:BG38)</f>
        <v>335</v>
      </c>
      <c r="BH39" s="14">
        <f>SUM(BH29:BH38)</f>
        <v>695</v>
      </c>
      <c r="BI39" s="14">
        <f>SUM(BI29:BI38)</f>
        <v>341</v>
      </c>
      <c r="BJ39" s="14">
        <f>SUM(BJ29:BJ38)</f>
        <v>354</v>
      </c>
      <c r="BL39" s="66" t="s">
        <v>39</v>
      </c>
      <c r="BM39" s="26" t="s">
        <v>460</v>
      </c>
      <c r="BN39" s="13">
        <v>49</v>
      </c>
      <c r="BO39" s="14">
        <f t="shared" ref="BO39:BO49" si="26">BP39+BQ39</f>
        <v>116</v>
      </c>
      <c r="BP39" s="13">
        <v>56</v>
      </c>
      <c r="BQ39" s="13">
        <v>60</v>
      </c>
    </row>
    <row r="40" spans="1:69" s="4" customFormat="1" ht="13.5" customHeight="1" x14ac:dyDescent="0.15">
      <c r="A40" s="67"/>
      <c r="B40" s="9" t="s">
        <v>151</v>
      </c>
      <c r="C40" s="13">
        <v>519</v>
      </c>
      <c r="D40" s="14">
        <f t="shared" si="0"/>
        <v>1111</v>
      </c>
      <c r="E40" s="13">
        <v>554</v>
      </c>
      <c r="F40" s="13">
        <v>557</v>
      </c>
      <c r="G40" s="22"/>
      <c r="H40" s="67"/>
      <c r="I40" s="9" t="s">
        <v>165</v>
      </c>
      <c r="J40" s="13">
        <v>79</v>
      </c>
      <c r="K40" s="14">
        <f t="shared" si="25"/>
        <v>182</v>
      </c>
      <c r="L40" s="13">
        <v>96</v>
      </c>
      <c r="M40" s="13">
        <v>86</v>
      </c>
      <c r="N40" s="22"/>
      <c r="O40" s="67"/>
      <c r="P40" s="31" t="s">
        <v>427</v>
      </c>
      <c r="Q40" s="13">
        <v>74</v>
      </c>
      <c r="R40" s="14">
        <f t="shared" si="19"/>
        <v>194</v>
      </c>
      <c r="S40" s="13">
        <v>92</v>
      </c>
      <c r="T40" s="13">
        <v>102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450</v>
      </c>
      <c r="AT40" s="27">
        <f>SUM(AT34:AT39)</f>
        <v>1108</v>
      </c>
      <c r="AU40" s="27">
        <f>SUM(AU34:AU39)</f>
        <v>573</v>
      </c>
      <c r="AV40" s="27">
        <f>SUM(AV34:AV39)</f>
        <v>535</v>
      </c>
      <c r="AX40" s="68"/>
      <c r="AY40" s="7" t="s">
        <v>14</v>
      </c>
      <c r="AZ40" s="27">
        <f>SUM(AZ29:AZ39)</f>
        <v>2010</v>
      </c>
      <c r="BA40" s="27">
        <f>SUM(BA29:BA39)</f>
        <v>4307</v>
      </c>
      <c r="BB40" s="27">
        <f>SUM(BB29:BB39)</f>
        <v>2094</v>
      </c>
      <c r="BC40" s="27">
        <f>SUM(BC29:BC39)</f>
        <v>2213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63</v>
      </c>
      <c r="BO40" s="14">
        <f t="shared" si="26"/>
        <v>157</v>
      </c>
      <c r="BP40" s="13">
        <v>83</v>
      </c>
      <c r="BQ40" s="13">
        <v>74</v>
      </c>
    </row>
    <row r="41" spans="1:69" s="4" customFormat="1" ht="13.5" customHeight="1" x14ac:dyDescent="0.15">
      <c r="A41" s="67"/>
      <c r="B41" s="9" t="s">
        <v>153</v>
      </c>
      <c r="C41" s="13">
        <v>451</v>
      </c>
      <c r="D41" s="14">
        <f t="shared" si="0"/>
        <v>890</v>
      </c>
      <c r="E41" s="13">
        <v>455</v>
      </c>
      <c r="F41" s="13">
        <v>435</v>
      </c>
      <c r="G41" s="22"/>
      <c r="H41" s="67"/>
      <c r="I41" s="9" t="s">
        <v>76</v>
      </c>
      <c r="J41" s="13">
        <v>188</v>
      </c>
      <c r="K41" s="14">
        <f t="shared" si="25"/>
        <v>430</v>
      </c>
      <c r="L41" s="13">
        <v>220</v>
      </c>
      <c r="M41" s="13">
        <v>210</v>
      </c>
      <c r="N41" s="22"/>
      <c r="O41" s="67"/>
      <c r="P41" s="7" t="s">
        <v>14</v>
      </c>
      <c r="Q41" s="27">
        <f>SUM(Q29:Q40)</f>
        <v>1368</v>
      </c>
      <c r="R41" s="27">
        <f>SUM(R29:R40)</f>
        <v>3148</v>
      </c>
      <c r="S41" s="27">
        <f>SUM(S29:S40)</f>
        <v>1545</v>
      </c>
      <c r="T41" s="27">
        <f>SUM(T29:T40)</f>
        <v>1603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57</v>
      </c>
      <c r="AT41" s="14">
        <f>AU41+AV41</f>
        <v>159</v>
      </c>
      <c r="AU41" s="13">
        <v>80</v>
      </c>
      <c r="AV41" s="13">
        <v>79</v>
      </c>
      <c r="AX41" s="66" t="s">
        <v>107</v>
      </c>
      <c r="AY41" s="9" t="s">
        <v>50</v>
      </c>
      <c r="AZ41" s="13">
        <v>60</v>
      </c>
      <c r="BA41" s="14">
        <f t="shared" ref="BA41:BA46" si="27">BB41+BC41</f>
        <v>184</v>
      </c>
      <c r="BB41" s="13">
        <v>97</v>
      </c>
      <c r="BC41" s="13">
        <v>87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62</v>
      </c>
      <c r="BO41" s="14">
        <f t="shared" si="26"/>
        <v>181</v>
      </c>
      <c r="BP41" s="13">
        <v>93</v>
      </c>
      <c r="BQ41" s="13">
        <v>88</v>
      </c>
    </row>
    <row r="42" spans="1:69" s="4" customFormat="1" ht="13.5" customHeight="1" x14ac:dyDescent="0.15">
      <c r="A42" s="67"/>
      <c r="B42" s="9" t="s">
        <v>359</v>
      </c>
      <c r="C42" s="13">
        <v>183</v>
      </c>
      <c r="D42" s="14">
        <f t="shared" si="0"/>
        <v>307</v>
      </c>
      <c r="E42" s="13">
        <v>150</v>
      </c>
      <c r="F42" s="13">
        <v>157</v>
      </c>
      <c r="G42" s="24"/>
      <c r="H42" s="67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66" t="s">
        <v>62</v>
      </c>
      <c r="P42" s="9" t="s">
        <v>75</v>
      </c>
      <c r="Q42" s="13">
        <v>235</v>
      </c>
      <c r="R42" s="14">
        <f t="shared" ref="R42:R52" si="28">S42+T42</f>
        <v>524</v>
      </c>
      <c r="S42" s="13">
        <v>247</v>
      </c>
      <c r="T42" s="13">
        <v>277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64</v>
      </c>
      <c r="AT42" s="14">
        <f>AU42+AV42</f>
        <v>157</v>
      </c>
      <c r="AU42" s="13">
        <v>79</v>
      </c>
      <c r="AV42" s="13">
        <v>78</v>
      </c>
      <c r="AX42" s="67"/>
      <c r="AY42" s="11" t="s">
        <v>274</v>
      </c>
      <c r="AZ42" s="13">
        <v>135</v>
      </c>
      <c r="BA42" s="14">
        <f t="shared" si="27"/>
        <v>335</v>
      </c>
      <c r="BB42" s="13">
        <v>167</v>
      </c>
      <c r="BC42" s="13">
        <v>168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78</v>
      </c>
      <c r="BO42" s="14">
        <f t="shared" si="26"/>
        <v>184</v>
      </c>
      <c r="BP42" s="13">
        <v>83</v>
      </c>
      <c r="BQ42" s="13">
        <v>101</v>
      </c>
    </row>
    <row r="43" spans="1:69" s="4" customFormat="1" ht="13.5" customHeight="1" x14ac:dyDescent="0.15">
      <c r="A43" s="67"/>
      <c r="B43" s="9" t="s">
        <v>137</v>
      </c>
      <c r="C43" s="13">
        <v>67</v>
      </c>
      <c r="D43" s="14">
        <f t="shared" si="0"/>
        <v>145</v>
      </c>
      <c r="E43" s="13">
        <v>75</v>
      </c>
      <c r="F43" s="13">
        <v>70</v>
      </c>
      <c r="G43" s="22"/>
      <c r="H43" s="67"/>
      <c r="I43" s="9" t="s">
        <v>132</v>
      </c>
      <c r="J43" s="13">
        <v>75</v>
      </c>
      <c r="K43" s="14">
        <f t="shared" si="25"/>
        <v>218</v>
      </c>
      <c r="L43" s="13">
        <v>116</v>
      </c>
      <c r="M43" s="13">
        <v>102</v>
      </c>
      <c r="N43" s="22"/>
      <c r="O43" s="67"/>
      <c r="P43" s="9" t="s">
        <v>9</v>
      </c>
      <c r="Q43" s="13">
        <v>193</v>
      </c>
      <c r="R43" s="14">
        <f t="shared" si="28"/>
        <v>413</v>
      </c>
      <c r="S43" s="13">
        <v>209</v>
      </c>
      <c r="T43" s="13">
        <v>204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121</v>
      </c>
      <c r="AT43" s="14">
        <f>SUM(AT41:AT42)</f>
        <v>316</v>
      </c>
      <c r="AU43" s="14">
        <f>SUM(AU41:AU42)</f>
        <v>159</v>
      </c>
      <c r="AV43" s="14">
        <f>SUM(AV41:AV42)</f>
        <v>157</v>
      </c>
      <c r="AX43" s="67"/>
      <c r="AY43" s="9" t="s">
        <v>26</v>
      </c>
      <c r="AZ43" s="13">
        <v>199</v>
      </c>
      <c r="BA43" s="14">
        <f t="shared" si="27"/>
        <v>451</v>
      </c>
      <c r="BB43" s="13">
        <v>237</v>
      </c>
      <c r="BC43" s="13">
        <v>214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78</v>
      </c>
      <c r="BO43" s="14">
        <f t="shared" si="26"/>
        <v>212</v>
      </c>
      <c r="BP43" s="13">
        <v>106</v>
      </c>
      <c r="BQ43" s="13">
        <v>106</v>
      </c>
    </row>
    <row r="44" spans="1:69" s="4" customFormat="1" ht="13.5" customHeight="1" x14ac:dyDescent="0.15">
      <c r="A44" s="67"/>
      <c r="B44" s="9" t="s">
        <v>11</v>
      </c>
      <c r="C44" s="13">
        <v>221</v>
      </c>
      <c r="D44" s="14">
        <f t="shared" si="0"/>
        <v>406</v>
      </c>
      <c r="E44" s="13">
        <v>192</v>
      </c>
      <c r="F44" s="13">
        <v>214</v>
      </c>
      <c r="G44" s="22"/>
      <c r="H44" s="67"/>
      <c r="I44" s="9" t="s">
        <v>362</v>
      </c>
      <c r="J44" s="13">
        <v>63</v>
      </c>
      <c r="K44" s="14">
        <f t="shared" si="25"/>
        <v>147</v>
      </c>
      <c r="L44" s="13">
        <v>73</v>
      </c>
      <c r="M44" s="13">
        <v>74</v>
      </c>
      <c r="N44" s="22"/>
      <c r="O44" s="67"/>
      <c r="P44" s="9" t="s">
        <v>102</v>
      </c>
      <c r="Q44" s="13">
        <v>95</v>
      </c>
      <c r="R44" s="14">
        <f t="shared" si="28"/>
        <v>217</v>
      </c>
      <c r="S44" s="13">
        <v>108</v>
      </c>
      <c r="T44" s="13">
        <v>109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60</v>
      </c>
      <c r="BA44" s="14">
        <f t="shared" si="27"/>
        <v>158</v>
      </c>
      <c r="BB44" s="13">
        <v>70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106</v>
      </c>
      <c r="BO44" s="14">
        <f t="shared" si="26"/>
        <v>296</v>
      </c>
      <c r="BP44" s="13">
        <v>153</v>
      </c>
      <c r="BQ44" s="13">
        <v>143</v>
      </c>
    </row>
    <row r="45" spans="1:69" s="4" customFormat="1" ht="13.5" customHeight="1" x14ac:dyDescent="0.15">
      <c r="A45" s="67"/>
      <c r="B45" s="9" t="s">
        <v>416</v>
      </c>
      <c r="C45" s="13">
        <v>60</v>
      </c>
      <c r="D45" s="14">
        <f t="shared" si="0"/>
        <v>114</v>
      </c>
      <c r="E45" s="13">
        <v>61</v>
      </c>
      <c r="F45" s="13">
        <v>53</v>
      </c>
      <c r="G45" s="24"/>
      <c r="H45" s="67"/>
      <c r="I45" s="9" t="s">
        <v>168</v>
      </c>
      <c r="J45" s="13">
        <v>203</v>
      </c>
      <c r="K45" s="14">
        <f t="shared" si="25"/>
        <v>479</v>
      </c>
      <c r="L45" s="13">
        <v>223</v>
      </c>
      <c r="M45" s="13">
        <v>256</v>
      </c>
      <c r="N45" s="22"/>
      <c r="O45" s="67"/>
      <c r="P45" s="9" t="s">
        <v>179</v>
      </c>
      <c r="Q45" s="13">
        <v>55</v>
      </c>
      <c r="R45" s="14">
        <f t="shared" si="28"/>
        <v>137</v>
      </c>
      <c r="S45" s="13">
        <v>72</v>
      </c>
      <c r="T45" s="13">
        <v>65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93</v>
      </c>
      <c r="BA45" s="14">
        <f t="shared" si="27"/>
        <v>220</v>
      </c>
      <c r="BB45" s="13">
        <v>105</v>
      </c>
      <c r="BC45" s="13">
        <v>115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70</v>
      </c>
      <c r="BO45" s="14">
        <f t="shared" si="26"/>
        <v>194</v>
      </c>
      <c r="BP45" s="13">
        <v>86</v>
      </c>
      <c r="BQ45" s="13">
        <v>108</v>
      </c>
    </row>
    <row r="46" spans="1:69" s="4" customFormat="1" ht="13.5" customHeight="1" x14ac:dyDescent="0.15">
      <c r="A46" s="67"/>
      <c r="B46" s="9" t="s">
        <v>164</v>
      </c>
      <c r="C46" s="13">
        <v>144</v>
      </c>
      <c r="D46" s="14">
        <f t="shared" si="0"/>
        <v>285</v>
      </c>
      <c r="E46" s="13">
        <v>123</v>
      </c>
      <c r="F46" s="13">
        <v>162</v>
      </c>
      <c r="G46" s="22"/>
      <c r="H46" s="67"/>
      <c r="I46" s="9" t="s">
        <v>431</v>
      </c>
      <c r="J46" s="13">
        <v>43</v>
      </c>
      <c r="K46" s="14">
        <f t="shared" si="25"/>
        <v>115</v>
      </c>
      <c r="L46" s="13">
        <v>56</v>
      </c>
      <c r="M46" s="13">
        <v>59</v>
      </c>
      <c r="N46" s="22"/>
      <c r="O46" s="67"/>
      <c r="P46" s="9" t="s">
        <v>4</v>
      </c>
      <c r="Q46" s="13">
        <v>65</v>
      </c>
      <c r="R46" s="14">
        <f t="shared" si="28"/>
        <v>197</v>
      </c>
      <c r="S46" s="13">
        <v>93</v>
      </c>
      <c r="T46" s="13">
        <v>104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42</v>
      </c>
      <c r="BA46" s="14">
        <f t="shared" si="27"/>
        <v>102</v>
      </c>
      <c r="BB46" s="13">
        <v>56</v>
      </c>
      <c r="BC46" s="13"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75</v>
      </c>
      <c r="BO46" s="14">
        <f t="shared" si="26"/>
        <v>168</v>
      </c>
      <c r="BP46" s="13">
        <v>85</v>
      </c>
      <c r="BQ46" s="13">
        <v>83</v>
      </c>
    </row>
    <row r="47" spans="1:69" s="4" customFormat="1" ht="13.5" customHeight="1" x14ac:dyDescent="0.15">
      <c r="A47" s="67"/>
      <c r="B47" s="9" t="s">
        <v>414</v>
      </c>
      <c r="C47" s="13">
        <v>83</v>
      </c>
      <c r="D47" s="14">
        <f t="shared" si="0"/>
        <v>153</v>
      </c>
      <c r="E47" s="13">
        <v>75</v>
      </c>
      <c r="F47" s="13">
        <v>78</v>
      </c>
      <c r="G47" s="22"/>
      <c r="H47" s="67"/>
      <c r="I47" s="9" t="s">
        <v>171</v>
      </c>
      <c r="J47" s="13">
        <v>36</v>
      </c>
      <c r="K47" s="14">
        <f t="shared" si="25"/>
        <v>95</v>
      </c>
      <c r="L47" s="13">
        <v>49</v>
      </c>
      <c r="M47" s="13">
        <v>46</v>
      </c>
      <c r="N47" s="22"/>
      <c r="O47" s="67"/>
      <c r="P47" s="9" t="s">
        <v>385</v>
      </c>
      <c r="Q47" s="13">
        <v>122</v>
      </c>
      <c r="R47" s="14">
        <f t="shared" si="28"/>
        <v>293</v>
      </c>
      <c r="S47" s="13">
        <v>135</v>
      </c>
      <c r="T47" s="13">
        <v>158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589</v>
      </c>
      <c r="BA47" s="14">
        <f>SUM(BA41:BA46)</f>
        <v>1450</v>
      </c>
      <c r="BB47" s="14">
        <f>SUM(BB41:BB46)</f>
        <v>732</v>
      </c>
      <c r="BC47" s="14">
        <f>SUM(BC41:BC46)</f>
        <v>718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60</v>
      </c>
      <c r="BO47" s="14">
        <f t="shared" si="26"/>
        <v>170</v>
      </c>
      <c r="BP47" s="13">
        <v>87</v>
      </c>
      <c r="BQ47" s="13">
        <v>83</v>
      </c>
    </row>
    <row r="48" spans="1:69" s="4" customFormat="1" ht="13.5" customHeight="1" x14ac:dyDescent="0.15">
      <c r="A48" s="67"/>
      <c r="B48" s="9" t="s">
        <v>417</v>
      </c>
      <c r="C48" s="13">
        <v>50</v>
      </c>
      <c r="D48" s="14">
        <f t="shared" si="0"/>
        <v>110</v>
      </c>
      <c r="E48" s="13">
        <v>47</v>
      </c>
      <c r="F48" s="13">
        <v>63</v>
      </c>
      <c r="G48" s="24"/>
      <c r="H48" s="68"/>
      <c r="I48" s="17" t="s">
        <v>14</v>
      </c>
      <c r="J48" s="14">
        <f>SUM(J39:J47)</f>
        <v>768</v>
      </c>
      <c r="K48" s="14">
        <f>SUM(K39:K47)</f>
        <v>1882</v>
      </c>
      <c r="L48" s="14">
        <f>SUM(L39:L47)</f>
        <v>942</v>
      </c>
      <c r="M48" s="14">
        <f>SUM(M39:M47)</f>
        <v>940</v>
      </c>
      <c r="N48" s="22"/>
      <c r="O48" s="67"/>
      <c r="P48" s="9" t="s">
        <v>327</v>
      </c>
      <c r="Q48" s="13">
        <v>55</v>
      </c>
      <c r="R48" s="14">
        <f t="shared" si="28"/>
        <v>154</v>
      </c>
      <c r="S48" s="13">
        <v>76</v>
      </c>
      <c r="T48" s="13">
        <v>78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72</v>
      </c>
      <c r="BO48" s="14">
        <f t="shared" si="26"/>
        <v>186</v>
      </c>
      <c r="BP48" s="13">
        <v>99</v>
      </c>
      <c r="BQ48" s="13">
        <v>87</v>
      </c>
    </row>
    <row r="49" spans="1:69" s="4" customFormat="1" ht="13.5" customHeight="1" x14ac:dyDescent="0.15">
      <c r="A49" s="67"/>
      <c r="B49" s="9" t="s">
        <v>464</v>
      </c>
      <c r="C49" s="13">
        <v>201</v>
      </c>
      <c r="D49" s="14">
        <f t="shared" si="0"/>
        <v>457</v>
      </c>
      <c r="E49" s="13">
        <v>221</v>
      </c>
      <c r="F49" s="13">
        <v>236</v>
      </c>
      <c r="G49" s="22"/>
      <c r="N49" s="22"/>
      <c r="O49" s="67"/>
      <c r="P49" s="31" t="s">
        <v>183</v>
      </c>
      <c r="Q49" s="13">
        <v>67</v>
      </c>
      <c r="R49" s="14">
        <f t="shared" si="28"/>
        <v>169</v>
      </c>
      <c r="S49" s="13">
        <v>82</v>
      </c>
      <c r="T49" s="13">
        <v>87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40</v>
      </c>
      <c r="BO49" s="14">
        <f t="shared" si="26"/>
        <v>112</v>
      </c>
      <c r="BP49" s="13">
        <v>54</v>
      </c>
      <c r="BQ49" s="13">
        <v>58</v>
      </c>
    </row>
    <row r="50" spans="1:69" s="4" customFormat="1" ht="13.5" customHeight="1" x14ac:dyDescent="0.15">
      <c r="A50" s="67"/>
      <c r="B50" s="9" t="s">
        <v>463</v>
      </c>
      <c r="C50" s="13">
        <v>318</v>
      </c>
      <c r="D50" s="14">
        <f t="shared" si="0"/>
        <v>753</v>
      </c>
      <c r="E50" s="13">
        <v>361</v>
      </c>
      <c r="F50" s="13">
        <v>392</v>
      </c>
      <c r="G50" s="22"/>
      <c r="N50" s="22"/>
      <c r="O50" s="67"/>
      <c r="P50" s="9" t="s">
        <v>173</v>
      </c>
      <c r="Q50" s="13">
        <v>45</v>
      </c>
      <c r="R50" s="14">
        <f t="shared" si="28"/>
        <v>136</v>
      </c>
      <c r="S50" s="13">
        <v>64</v>
      </c>
      <c r="T50" s="13"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753</v>
      </c>
      <c r="BO50" s="14">
        <f>SUM(BO39:BO49)</f>
        <v>1976</v>
      </c>
      <c r="BP50" s="14">
        <f>SUM(BP39:BP49)</f>
        <v>985</v>
      </c>
      <c r="BQ50" s="14">
        <f>SUM(BQ39:BQ49)</f>
        <v>991</v>
      </c>
    </row>
    <row r="51" spans="1:69" s="4" customFormat="1" ht="13.5" customHeight="1" x14ac:dyDescent="0.15">
      <c r="A51" s="67"/>
      <c r="B51" s="9" t="s">
        <v>419</v>
      </c>
      <c r="C51" s="13">
        <v>417</v>
      </c>
      <c r="D51" s="14">
        <f t="shared" si="0"/>
        <v>977</v>
      </c>
      <c r="E51" s="13">
        <v>467</v>
      </c>
      <c r="F51" s="13">
        <v>510</v>
      </c>
      <c r="G51" s="24"/>
      <c r="N51" s="22"/>
      <c r="O51" s="67"/>
      <c r="P51" s="9" t="s">
        <v>100</v>
      </c>
      <c r="Q51" s="13">
        <v>43</v>
      </c>
      <c r="R51" s="14">
        <f t="shared" si="28"/>
        <v>114</v>
      </c>
      <c r="S51" s="13">
        <v>60</v>
      </c>
      <c r="T51" s="13"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278</v>
      </c>
      <c r="D52" s="14">
        <f t="shared" si="0"/>
        <v>450</v>
      </c>
      <c r="E52" s="13">
        <v>229</v>
      </c>
      <c r="F52" s="13">
        <v>221</v>
      </c>
      <c r="G52" s="22"/>
      <c r="N52" s="22"/>
      <c r="O52" s="67"/>
      <c r="P52" s="9" t="s">
        <v>442</v>
      </c>
      <c r="Q52" s="13">
        <v>20</v>
      </c>
      <c r="R52" s="14">
        <f t="shared" si="28"/>
        <v>67</v>
      </c>
      <c r="S52" s="13">
        <v>32</v>
      </c>
      <c r="T52" s="13">
        <v>35</v>
      </c>
      <c r="U52" s="22"/>
      <c r="V52" s="82" t="s">
        <v>178</v>
      </c>
      <c r="W52" s="83"/>
      <c r="X52" s="86">
        <f>SUM(C59,J26,J38,J48,Q17,Q28,Q41,Q53,X19,X30,X37)</f>
        <v>33194</v>
      </c>
      <c r="Y52" s="86">
        <f>SUM(D59,K26,K38,K48,R17,R28,R41,R53,Y19,Y30,Y37)</f>
        <v>74249</v>
      </c>
      <c r="Z52" s="86">
        <f>SUM(E59,L26,L38,L48,S17,S28,S41,S53,Z19,Z30,Z37)</f>
        <v>36563</v>
      </c>
      <c r="AA52" s="88">
        <f>SUM(F59,M26,M38,M48,T17,T28,T41,T53,AA19,AA30,AA37)</f>
        <v>37686</v>
      </c>
      <c r="AC52" s="77" t="s">
        <v>363</v>
      </c>
      <c r="AD52" s="78"/>
      <c r="AE52" s="78">
        <f>SUM(AE28,AE36)</f>
        <v>2159</v>
      </c>
      <c r="AF52" s="78">
        <f>SUM(AF28,AF36)</f>
        <v>5133</v>
      </c>
      <c r="AG52" s="78">
        <f>SUM(AG28,AG36)</f>
        <v>2522</v>
      </c>
      <c r="AH52" s="69">
        <f>SUM(AH28,AH36)</f>
        <v>2611</v>
      </c>
      <c r="AJ52" s="90" t="s">
        <v>225</v>
      </c>
      <c r="AK52" s="86"/>
      <c r="AL52" s="86">
        <f>SUM(AL24,AL29,AL35)</f>
        <v>2723</v>
      </c>
      <c r="AM52" s="86">
        <f>SUM(AM24,AM29,AM35)</f>
        <v>7099</v>
      </c>
      <c r="AN52" s="86">
        <f>SUM(AN24,AN29,AN35)</f>
        <v>3574</v>
      </c>
      <c r="AO52" s="88">
        <f>SUM(AO24,AO29,AO35)</f>
        <v>3525</v>
      </c>
      <c r="AQ52" s="90" t="s">
        <v>364</v>
      </c>
      <c r="AR52" s="86"/>
      <c r="AS52" s="86">
        <f>AS15+AS24+AS31+AS33+AS40+AS43+AS45</f>
        <v>4536</v>
      </c>
      <c r="AT52" s="86">
        <f>AT15+AT24+AT31+AT33+AT40+AT43+AT45</f>
        <v>10511</v>
      </c>
      <c r="AU52" s="86">
        <f>AU15+AU24+AU31+AU33+AU40+AU43+AU45</f>
        <v>5108</v>
      </c>
      <c r="AV52" s="88">
        <f>AV15+AV24+AV31+AV33+AV40+AV43+AV45</f>
        <v>5403</v>
      </c>
      <c r="AX52" s="90" t="s">
        <v>365</v>
      </c>
      <c r="AY52" s="86"/>
      <c r="AZ52" s="86">
        <f>SUM(AZ40,AZ13,AZ21,AZ28,AZ47)</f>
        <v>3990</v>
      </c>
      <c r="BA52" s="86">
        <f>SUM(BA40,BA13,BA21,BA28,BA47)</f>
        <v>9037</v>
      </c>
      <c r="BB52" s="86">
        <f>SUM(BB40,BB13,BB21,BB28,BB47)</f>
        <v>4498</v>
      </c>
      <c r="BC52" s="88">
        <f>SUM(BC40,BC13,BC21,BC28,BC47)</f>
        <v>4539</v>
      </c>
      <c r="BE52" s="77" t="s">
        <v>159</v>
      </c>
      <c r="BF52" s="78"/>
      <c r="BG52" s="78">
        <f>SUM(BG16,BG28,BG39)</f>
        <v>2349</v>
      </c>
      <c r="BH52" s="78">
        <f>SUM(BH16,BH28,BH39)</f>
        <v>4615</v>
      </c>
      <c r="BI52" s="78">
        <f>SUM(BI16,BI28,BI39)</f>
        <v>2241</v>
      </c>
      <c r="BJ52" s="69">
        <f>SUM(BJ16,BJ28,BJ39)</f>
        <v>2374</v>
      </c>
      <c r="BL52" s="77" t="s">
        <v>367</v>
      </c>
      <c r="BM52" s="78"/>
      <c r="BN52" s="78">
        <f>SUM(BN21,BN38,BN50)</f>
        <v>3588</v>
      </c>
      <c r="BO52" s="78">
        <f>SUM(BO21,BO38,BO50)</f>
        <v>9205</v>
      </c>
      <c r="BP52" s="78">
        <f>SUM(BP21,BP38,BP50)</f>
        <v>4593</v>
      </c>
      <c r="BQ52" s="69">
        <f>SUM(BQ21,BQ38,BQ50)</f>
        <v>4612</v>
      </c>
    </row>
    <row r="53" spans="1:69" s="4" customFormat="1" ht="13.5" customHeight="1" x14ac:dyDescent="0.15">
      <c r="A53" s="67"/>
      <c r="B53" s="9" t="s">
        <v>421</v>
      </c>
      <c r="C53" s="13">
        <v>477</v>
      </c>
      <c r="D53" s="14">
        <f t="shared" si="0"/>
        <v>970</v>
      </c>
      <c r="E53" s="13">
        <v>461</v>
      </c>
      <c r="F53" s="13">
        <v>509</v>
      </c>
      <c r="G53" s="22"/>
      <c r="N53" s="22"/>
      <c r="O53" s="68"/>
      <c r="P53" s="17" t="s">
        <v>14</v>
      </c>
      <c r="Q53" s="14">
        <f>SUM(Q42:Q52)</f>
        <v>995</v>
      </c>
      <c r="R53" s="14">
        <f>SUM(R42:R52)</f>
        <v>2421</v>
      </c>
      <c r="S53" s="14">
        <f>SUM(S42:S52)</f>
        <v>1178</v>
      </c>
      <c r="T53" s="14">
        <f>SUM(T42:T52)</f>
        <v>1243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331</v>
      </c>
      <c r="D54" s="14">
        <f t="shared" si="0"/>
        <v>647</v>
      </c>
      <c r="E54" s="13">
        <v>294</v>
      </c>
      <c r="F54" s="13">
        <v>353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273</v>
      </c>
      <c r="D55" s="14">
        <f t="shared" si="0"/>
        <v>498</v>
      </c>
      <c r="E55" s="13">
        <v>268</v>
      </c>
      <c r="F55" s="13">
        <v>230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505</v>
      </c>
      <c r="D56" s="14">
        <f t="shared" si="0"/>
        <v>813</v>
      </c>
      <c r="E56" s="13">
        <v>404</v>
      </c>
      <c r="F56" s="13">
        <v>409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167</v>
      </c>
      <c r="D57" s="14">
        <f t="shared" si="0"/>
        <v>334</v>
      </c>
      <c r="E57" s="13">
        <v>161</v>
      </c>
      <c r="F57" s="13">
        <v>173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331</v>
      </c>
      <c r="D58" s="14">
        <f t="shared" si="0"/>
        <v>742</v>
      </c>
      <c r="E58" s="13">
        <v>374</v>
      </c>
      <c r="F58" s="13">
        <v>368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14714</v>
      </c>
      <c r="D59" s="14">
        <f>SUM(D6:D58)</f>
        <v>30744</v>
      </c>
      <c r="E59" s="14">
        <f>SUM(E6:E58)</f>
        <v>15019</v>
      </c>
      <c r="F59" s="14">
        <f>SUM(F6:F58)</f>
        <v>15725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令和7年7月1日住民基本台帳人口(外国人)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令和7年7月1日住民基本台帳人口(外国人)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令和7年7月1日住民基本台帳人口(外国人)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令和7年7月1日住民基本台帳人口(外国人)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令和7年7月1日住民基本台帳人口(外国人)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372</v>
      </c>
      <c r="BV4" s="62">
        <f>Y52</f>
        <v>628</v>
      </c>
      <c r="BW4" s="62">
        <f>Z52</f>
        <v>310</v>
      </c>
      <c r="BX4" s="62">
        <f>AA52</f>
        <v>318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7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9</v>
      </c>
      <c r="Y6" s="14">
        <f t="shared" ref="Y6:Y18" si="3">Z6+AA6</f>
        <v>14</v>
      </c>
      <c r="Z6" s="13">
        <v>6</v>
      </c>
      <c r="AA6" s="13">
        <v>8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47</v>
      </c>
      <c r="BV6" s="62">
        <f>AM52</f>
        <v>65</v>
      </c>
      <c r="BW6" s="62">
        <f>AN52</f>
        <v>21</v>
      </c>
      <c r="BX6" s="62">
        <f>AO52</f>
        <v>44</v>
      </c>
    </row>
    <row r="7" spans="1:77" s="4" customFormat="1" ht="13.5" customHeight="1" x14ac:dyDescent="0.15">
      <c r="A7" s="67"/>
      <c r="B7" s="9" t="s">
        <v>402</v>
      </c>
      <c r="C7" s="13">
        <v>2</v>
      </c>
      <c r="D7" s="14">
        <f t="shared" si="0"/>
        <v>4</v>
      </c>
      <c r="E7" s="13">
        <v>2</v>
      </c>
      <c r="F7" s="13">
        <v>2</v>
      </c>
      <c r="G7" s="22"/>
      <c r="H7" s="67"/>
      <c r="I7" s="9" t="s">
        <v>156</v>
      </c>
      <c r="J7" s="13">
        <v>7</v>
      </c>
      <c r="K7" s="14">
        <f t="shared" si="1"/>
        <v>19</v>
      </c>
      <c r="L7" s="13">
        <v>11</v>
      </c>
      <c r="M7" s="13">
        <v>8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67"/>
      <c r="AR7" s="9" t="s">
        <v>309</v>
      </c>
      <c r="AS7" s="13">
        <v>9</v>
      </c>
      <c r="AT7" s="14">
        <f t="shared" si="6"/>
        <v>12</v>
      </c>
      <c r="AU7" s="13">
        <v>5</v>
      </c>
      <c r="AV7" s="13">
        <v>7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68</v>
      </c>
      <c r="BV7" s="62">
        <f>AT52</f>
        <v>110</v>
      </c>
      <c r="BW7" s="62">
        <f>AU52</f>
        <v>27</v>
      </c>
      <c r="BX7" s="62">
        <f>AV52</f>
        <v>83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9</v>
      </c>
      <c r="AT8" s="14">
        <f t="shared" si="6"/>
        <v>11</v>
      </c>
      <c r="AU8" s="13">
        <v>0</v>
      </c>
      <c r="AV8" s="13">
        <v>11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4</v>
      </c>
      <c r="BO8" s="14">
        <f t="shared" si="9"/>
        <v>5</v>
      </c>
      <c r="BP8" s="13">
        <v>1</v>
      </c>
      <c r="BQ8" s="13">
        <v>4</v>
      </c>
      <c r="BS8" s="93" t="str">
        <f>AX52</f>
        <v>岩出山地域合計</v>
      </c>
      <c r="BT8" s="93"/>
      <c r="BU8" s="62">
        <f>AZ52</f>
        <v>23</v>
      </c>
      <c r="BV8" s="62">
        <f>BA52</f>
        <v>46</v>
      </c>
      <c r="BW8" s="62">
        <f>BB52</f>
        <v>28</v>
      </c>
      <c r="BX8" s="62">
        <f>BC52</f>
        <v>18</v>
      </c>
    </row>
    <row r="9" spans="1:77" s="4" customFormat="1" ht="13.5" customHeight="1" x14ac:dyDescent="0.15">
      <c r="A9" s="67"/>
      <c r="B9" s="9" t="s">
        <v>210</v>
      </c>
      <c r="C9" s="13">
        <v>1</v>
      </c>
      <c r="D9" s="14">
        <f t="shared" si="0"/>
        <v>1</v>
      </c>
      <c r="E9" s="13">
        <v>0</v>
      </c>
      <c r="F9" s="13">
        <v>1</v>
      </c>
      <c r="G9" s="22"/>
      <c r="H9" s="67"/>
      <c r="I9" s="9" t="s">
        <v>294</v>
      </c>
      <c r="J9" s="13">
        <v>2</v>
      </c>
      <c r="K9" s="14">
        <f t="shared" si="1"/>
        <v>3</v>
      </c>
      <c r="L9" s="13">
        <v>2</v>
      </c>
      <c r="M9" s="13">
        <v>1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67"/>
      <c r="AR9" s="9" t="s">
        <v>314</v>
      </c>
      <c r="AS9" s="13">
        <v>1</v>
      </c>
      <c r="AT9" s="14">
        <f t="shared" si="6"/>
        <v>3</v>
      </c>
      <c r="AU9" s="13">
        <v>3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31</v>
      </c>
      <c r="BV9" s="62">
        <f>BH52</f>
        <v>42</v>
      </c>
      <c r="BW9" s="62">
        <f>BI52</f>
        <v>16</v>
      </c>
      <c r="BX9" s="62">
        <f>BJ52</f>
        <v>26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4</v>
      </c>
      <c r="K10" s="14">
        <f t="shared" si="1"/>
        <v>10</v>
      </c>
      <c r="L10" s="13">
        <v>6</v>
      </c>
      <c r="M10" s="13">
        <v>4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0</v>
      </c>
      <c r="AU10" s="13">
        <v>0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10</v>
      </c>
      <c r="BH10" s="14">
        <f t="shared" si="8"/>
        <v>10</v>
      </c>
      <c r="BI10" s="13">
        <v>4</v>
      </c>
      <c r="BJ10" s="13">
        <v>6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65</v>
      </c>
      <c r="BV10" s="62">
        <f>BO52</f>
        <v>116</v>
      </c>
      <c r="BW10" s="62">
        <f>BP52</f>
        <v>67</v>
      </c>
      <c r="BX10" s="62">
        <f>BQ52</f>
        <v>49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2</v>
      </c>
      <c r="BH11" s="14">
        <f t="shared" si="8"/>
        <v>2</v>
      </c>
      <c r="BI11" s="13">
        <v>1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613</v>
      </c>
      <c r="BV11" s="93">
        <f>SUM(BV4:BV10)</f>
        <v>1027</v>
      </c>
      <c r="BW11" s="93">
        <f>SUM(BW4:BW10)</f>
        <v>479</v>
      </c>
      <c r="BX11" s="93">
        <f>SUM(BX4:BX10)</f>
        <v>548</v>
      </c>
    </row>
    <row r="12" spans="1:77" s="4" customFormat="1" ht="13.5" customHeight="1" x14ac:dyDescent="0.15">
      <c r="A12" s="67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8</v>
      </c>
      <c r="AM12" s="14">
        <f t="shared" si="5"/>
        <v>9</v>
      </c>
      <c r="AN12" s="13">
        <v>1</v>
      </c>
      <c r="AO12" s="13">
        <v>8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4</v>
      </c>
      <c r="BO12" s="14">
        <f t="shared" si="9"/>
        <v>5</v>
      </c>
      <c r="BP12" s="13">
        <v>2</v>
      </c>
      <c r="BQ12" s="13">
        <v>3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30</v>
      </c>
      <c r="D13" s="14">
        <f t="shared" si="0"/>
        <v>34</v>
      </c>
      <c r="E13" s="13">
        <v>30</v>
      </c>
      <c r="F13" s="13">
        <v>4</v>
      </c>
      <c r="G13" s="22"/>
      <c r="H13" s="67"/>
      <c r="I13" s="9" t="s">
        <v>218</v>
      </c>
      <c r="J13" s="13">
        <v>2</v>
      </c>
      <c r="K13" s="14">
        <f t="shared" si="1"/>
        <v>2</v>
      </c>
      <c r="L13" s="13">
        <v>2</v>
      </c>
      <c r="M13" s="13">
        <v>0</v>
      </c>
      <c r="N13" s="22"/>
      <c r="O13" s="67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1</v>
      </c>
      <c r="BH13" s="14">
        <f t="shared" si="8"/>
        <v>2</v>
      </c>
      <c r="BI13" s="13">
        <v>0</v>
      </c>
      <c r="BJ13" s="13">
        <v>2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67"/>
      <c r="I14" s="9" t="s">
        <v>324</v>
      </c>
      <c r="J14" s="13">
        <v>5</v>
      </c>
      <c r="K14" s="14">
        <f t="shared" si="1"/>
        <v>7</v>
      </c>
      <c r="L14" s="13">
        <v>1</v>
      </c>
      <c r="M14" s="13">
        <v>6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6</v>
      </c>
      <c r="AM14" s="14">
        <f t="shared" si="5"/>
        <v>6</v>
      </c>
      <c r="AN14" s="13">
        <v>4</v>
      </c>
      <c r="AO14" s="13">
        <v>2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2</v>
      </c>
      <c r="BH14" s="14">
        <f t="shared" si="8"/>
        <v>5</v>
      </c>
      <c r="BI14" s="13">
        <v>2</v>
      </c>
      <c r="BJ14" s="13">
        <v>3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0</v>
      </c>
      <c r="D15" s="14">
        <f t="shared" si="0"/>
        <v>1</v>
      </c>
      <c r="E15" s="13">
        <v>1</v>
      </c>
      <c r="F15" s="13">
        <v>0</v>
      </c>
      <c r="G15" s="22"/>
      <c r="H15" s="67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12</v>
      </c>
      <c r="AM15" s="14">
        <f t="shared" si="5"/>
        <v>13</v>
      </c>
      <c r="AN15" s="13">
        <v>6</v>
      </c>
      <c r="AO15" s="13">
        <v>7</v>
      </c>
      <c r="AQ15" s="68"/>
      <c r="AR15" s="7" t="s">
        <v>14</v>
      </c>
      <c r="AS15" s="27">
        <f>SUM(AS6:AS14)</f>
        <v>19</v>
      </c>
      <c r="AT15" s="27">
        <f>SUM(AT6:AT14)</f>
        <v>32</v>
      </c>
      <c r="AU15" s="27">
        <f>SUM(AU6:AU14)</f>
        <v>8</v>
      </c>
      <c r="AV15" s="27">
        <f>SUM(AV6:AV14)</f>
        <v>24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16</v>
      </c>
      <c r="BO15" s="14">
        <f t="shared" si="9"/>
        <v>35</v>
      </c>
      <c r="BP15" s="13">
        <v>28</v>
      </c>
      <c r="BQ15" s="13">
        <v>7</v>
      </c>
    </row>
    <row r="16" spans="1:77" s="4" customFormat="1" ht="13.5" customHeight="1" x14ac:dyDescent="0.15">
      <c r="A16" s="67"/>
      <c r="B16" s="9" t="s">
        <v>192</v>
      </c>
      <c r="C16" s="13">
        <v>3</v>
      </c>
      <c r="D16" s="14">
        <f t="shared" si="0"/>
        <v>3</v>
      </c>
      <c r="E16" s="13">
        <v>1</v>
      </c>
      <c r="F16" s="13">
        <v>2</v>
      </c>
      <c r="G16" s="22"/>
      <c r="H16" s="67"/>
      <c r="I16" s="9" t="s">
        <v>316</v>
      </c>
      <c r="J16" s="13">
        <v>12</v>
      </c>
      <c r="K16" s="14">
        <f t="shared" si="1"/>
        <v>17</v>
      </c>
      <c r="L16" s="13">
        <v>12</v>
      </c>
      <c r="M16" s="13">
        <v>5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8</v>
      </c>
      <c r="AM16" s="14">
        <f t="shared" si="5"/>
        <v>14</v>
      </c>
      <c r="AN16" s="13">
        <v>5</v>
      </c>
      <c r="AO16" s="13">
        <v>9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67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68"/>
      <c r="BF16" s="7" t="s">
        <v>14</v>
      </c>
      <c r="BG16" s="53">
        <f>SUM(BG6:BG15)</f>
        <v>16</v>
      </c>
      <c r="BH16" s="53">
        <f>SUM(BH6:BH15)</f>
        <v>21</v>
      </c>
      <c r="BI16" s="53">
        <f>SUM(BI6:BI15)</f>
        <v>7</v>
      </c>
      <c r="BJ16" s="53">
        <f>SUM(BJ6:BJ15)</f>
        <v>14</v>
      </c>
      <c r="BL16" s="67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67"/>
      <c r="B17" s="9" t="s">
        <v>15</v>
      </c>
      <c r="C17" s="13">
        <v>5</v>
      </c>
      <c r="D17" s="14">
        <f t="shared" si="0"/>
        <v>12</v>
      </c>
      <c r="E17" s="13">
        <v>5</v>
      </c>
      <c r="F17" s="13">
        <v>7</v>
      </c>
      <c r="G17" s="22"/>
      <c r="H17" s="67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68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1</v>
      </c>
      <c r="AM17" s="14">
        <f t="shared" si="5"/>
        <v>1</v>
      </c>
      <c r="AN17" s="13">
        <v>1</v>
      </c>
      <c r="AO17" s="13">
        <v>0</v>
      </c>
      <c r="AQ17" s="67"/>
      <c r="AR17" s="9" t="s">
        <v>71</v>
      </c>
      <c r="AS17" s="13">
        <v>3</v>
      </c>
      <c r="AT17" s="14">
        <f t="shared" si="11"/>
        <v>6</v>
      </c>
      <c r="AU17" s="13">
        <v>2</v>
      </c>
      <c r="AV17" s="13">
        <v>4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3</v>
      </c>
      <c r="BH17" s="14">
        <f t="shared" ref="BH17:BH27" si="12">BI17+BJ17</f>
        <v>4</v>
      </c>
      <c r="BI17" s="13">
        <v>2</v>
      </c>
      <c r="BJ17" s="13">
        <v>2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0</v>
      </c>
      <c r="K18" s="14">
        <f t="shared" si="1"/>
        <v>1</v>
      </c>
      <c r="L18" s="13">
        <v>0</v>
      </c>
      <c r="M18" s="13">
        <v>1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8</v>
      </c>
      <c r="K19" s="14">
        <f t="shared" si="1"/>
        <v>15</v>
      </c>
      <c r="L19" s="13">
        <v>6</v>
      </c>
      <c r="M19" s="13">
        <v>9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18</v>
      </c>
      <c r="Y19" s="27">
        <f>SUM(Y6:Y18)</f>
        <v>34</v>
      </c>
      <c r="Z19" s="27">
        <f>SUM(Z6:Z18)</f>
        <v>14</v>
      </c>
      <c r="AA19" s="27">
        <f>SUM(AA6:AA18)</f>
        <v>20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4</v>
      </c>
      <c r="D20" s="14">
        <f t="shared" si="0"/>
        <v>7</v>
      </c>
      <c r="E20" s="13">
        <v>1</v>
      </c>
      <c r="F20" s="13">
        <v>6</v>
      </c>
      <c r="G20" s="22"/>
      <c r="H20" s="67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0</v>
      </c>
      <c r="AU20" s="13">
        <v>0</v>
      </c>
      <c r="AV20" s="13">
        <v>0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67"/>
      <c r="I21" s="9" t="s">
        <v>428</v>
      </c>
      <c r="J21" s="13">
        <v>2</v>
      </c>
      <c r="K21" s="14">
        <f t="shared" si="1"/>
        <v>5</v>
      </c>
      <c r="L21" s="13">
        <v>2</v>
      </c>
      <c r="M21" s="13">
        <v>3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7</v>
      </c>
      <c r="AT21" s="14">
        <f t="shared" si="11"/>
        <v>7</v>
      </c>
      <c r="AU21" s="13">
        <v>0</v>
      </c>
      <c r="AV21" s="13">
        <v>7</v>
      </c>
      <c r="AX21" s="68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26</v>
      </c>
      <c r="BO21" s="27">
        <f>SUM(BO6:BO20)</f>
        <v>55</v>
      </c>
      <c r="BP21" s="27">
        <f>SUM(BP6:BP20)</f>
        <v>34</v>
      </c>
      <c r="BQ21" s="27">
        <f>SUM(BQ6:BQ20)</f>
        <v>21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67"/>
      <c r="I22" s="9" t="s">
        <v>249</v>
      </c>
      <c r="J22" s="13">
        <v>16</v>
      </c>
      <c r="K22" s="14">
        <f t="shared" si="1"/>
        <v>22</v>
      </c>
      <c r="L22" s="13">
        <v>8</v>
      </c>
      <c r="M22" s="13">
        <v>14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1</v>
      </c>
      <c r="AF22" s="14">
        <f t="shared" si="4"/>
        <v>1</v>
      </c>
      <c r="AG22" s="13">
        <v>0</v>
      </c>
      <c r="AH22" s="13">
        <v>1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12</v>
      </c>
      <c r="AT22" s="14">
        <f t="shared" si="11"/>
        <v>12</v>
      </c>
      <c r="AU22" s="13">
        <v>5</v>
      </c>
      <c r="AV22" s="13">
        <v>7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2</v>
      </c>
      <c r="BH22" s="14">
        <f t="shared" si="12"/>
        <v>3</v>
      </c>
      <c r="BI22" s="13">
        <v>0</v>
      </c>
      <c r="BJ22" s="13">
        <v>3</v>
      </c>
      <c r="BL22" s="66" t="s">
        <v>396</v>
      </c>
      <c r="BM22" s="9" t="s">
        <v>298</v>
      </c>
      <c r="BN22" s="13">
        <v>0</v>
      </c>
      <c r="BO22" s="14">
        <f t="shared" ref="BO22:BO37" si="16">BP22+BQ22</f>
        <v>0</v>
      </c>
      <c r="BP22" s="13">
        <v>0</v>
      </c>
      <c r="BQ22" s="13">
        <v>0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0</v>
      </c>
      <c r="R23" s="14">
        <f t="shared" si="13"/>
        <v>2</v>
      </c>
      <c r="S23" s="13">
        <v>0</v>
      </c>
      <c r="T23" s="13">
        <v>2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1</v>
      </c>
      <c r="AT23" s="14">
        <f t="shared" si="11"/>
        <v>8</v>
      </c>
      <c r="AU23" s="13">
        <v>1</v>
      </c>
      <c r="AV23" s="13">
        <v>7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67"/>
      <c r="BM23" s="9" t="s">
        <v>457</v>
      </c>
      <c r="BN23" s="13">
        <v>21</v>
      </c>
      <c r="BO23" s="14">
        <f t="shared" si="16"/>
        <v>22</v>
      </c>
      <c r="BP23" s="13">
        <v>21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7</v>
      </c>
      <c r="D24" s="14">
        <f t="shared" si="0"/>
        <v>12</v>
      </c>
      <c r="E24" s="13">
        <v>10</v>
      </c>
      <c r="F24" s="13">
        <v>2</v>
      </c>
      <c r="G24" s="22"/>
      <c r="H24" s="67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42</v>
      </c>
      <c r="AM24" s="41">
        <f>SUM(AM6:AM23)</f>
        <v>58</v>
      </c>
      <c r="AN24" s="41">
        <f>SUM(AN6:AN23)</f>
        <v>21</v>
      </c>
      <c r="AO24" s="41">
        <f>SUM(AO6:AO23)</f>
        <v>37</v>
      </c>
      <c r="AQ24" s="68"/>
      <c r="AR24" s="17" t="s">
        <v>14</v>
      </c>
      <c r="AS24" s="14">
        <f>SUM(AS16:AS23)</f>
        <v>29</v>
      </c>
      <c r="AT24" s="14">
        <f>SUM(AT16:AT23)</f>
        <v>45</v>
      </c>
      <c r="AU24" s="14">
        <f>SUM(AU16:AU23)</f>
        <v>11</v>
      </c>
      <c r="AV24" s="14">
        <f>SUM(AV16:AV23)</f>
        <v>34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2</v>
      </c>
      <c r="D25" s="14">
        <f t="shared" si="0"/>
        <v>4</v>
      </c>
      <c r="E25" s="13">
        <v>0</v>
      </c>
      <c r="F25" s="13">
        <v>4</v>
      </c>
      <c r="G25" s="22"/>
      <c r="H25" s="67"/>
      <c r="I25" s="26" t="s">
        <v>220</v>
      </c>
      <c r="J25" s="13">
        <v>3</v>
      </c>
      <c r="K25" s="14">
        <f t="shared" si="1"/>
        <v>4</v>
      </c>
      <c r="L25" s="13">
        <v>2</v>
      </c>
      <c r="M25" s="13">
        <v>2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83</v>
      </c>
      <c r="K26" s="28">
        <f>SUM(K6:K25)</f>
        <v>145</v>
      </c>
      <c r="L26" s="27">
        <f>SUM(L6:L25)</f>
        <v>77</v>
      </c>
      <c r="M26" s="27">
        <f>SUM(M6:M25)</f>
        <v>68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6</v>
      </c>
      <c r="D27" s="14">
        <f t="shared" si="0"/>
        <v>14</v>
      </c>
      <c r="E27" s="13">
        <v>5</v>
      </c>
      <c r="F27" s="13">
        <v>9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68"/>
      <c r="P28" s="17" t="s">
        <v>14</v>
      </c>
      <c r="Q28" s="14">
        <f>SUM(Q18:Q27)</f>
        <v>0</v>
      </c>
      <c r="R28" s="14">
        <f>SUM(R18:R27)</f>
        <v>7</v>
      </c>
      <c r="S28" s="14">
        <f>SUM(S18:S27)</f>
        <v>0</v>
      </c>
      <c r="T28" s="14">
        <f>SUM(T18:T27)</f>
        <v>7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7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3</v>
      </c>
      <c r="AT28" s="14">
        <f t="shared" si="17"/>
        <v>6</v>
      </c>
      <c r="AU28" s="13">
        <v>4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68"/>
      <c r="BF28" s="17" t="s">
        <v>14</v>
      </c>
      <c r="BG28" s="54">
        <f>SUM(BG17:BG27)</f>
        <v>10</v>
      </c>
      <c r="BH28" s="54">
        <f>SUM(BH17:BH27)</f>
        <v>14</v>
      </c>
      <c r="BI28" s="54">
        <f>SUM(BI17:BI27)</f>
        <v>6</v>
      </c>
      <c r="BJ28" s="54">
        <f>SUM(BJ17:BJ27)</f>
        <v>8</v>
      </c>
      <c r="BL28" s="67"/>
      <c r="BM28" s="9" t="s">
        <v>277</v>
      </c>
      <c r="BN28" s="13">
        <v>6</v>
      </c>
      <c r="BO28" s="14">
        <f t="shared" si="16"/>
        <v>7</v>
      </c>
      <c r="BP28" s="13">
        <v>2</v>
      </c>
      <c r="BQ28" s="13">
        <v>5</v>
      </c>
    </row>
    <row r="29" spans="1:69" s="4" customFormat="1" ht="13.5" customHeight="1" x14ac:dyDescent="0.15">
      <c r="A29" s="67"/>
      <c r="B29" s="9" t="s">
        <v>410</v>
      </c>
      <c r="C29" s="13">
        <v>7</v>
      </c>
      <c r="D29" s="14">
        <f t="shared" si="0"/>
        <v>7</v>
      </c>
      <c r="E29" s="13">
        <v>6</v>
      </c>
      <c r="F29" s="13">
        <v>1</v>
      </c>
      <c r="G29" s="22"/>
      <c r="H29" s="67"/>
      <c r="I29" s="9" t="s">
        <v>45</v>
      </c>
      <c r="J29" s="13">
        <v>0</v>
      </c>
      <c r="K29" s="14">
        <f t="shared" si="18"/>
        <v>2</v>
      </c>
      <c r="L29" s="13">
        <v>0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10</v>
      </c>
      <c r="D30" s="14">
        <f t="shared" si="0"/>
        <v>22</v>
      </c>
      <c r="E30" s="13">
        <v>8</v>
      </c>
      <c r="F30" s="13">
        <v>14</v>
      </c>
      <c r="G30" s="22"/>
      <c r="H30" s="67"/>
      <c r="I30" s="9" t="s">
        <v>466</v>
      </c>
      <c r="J30" s="13">
        <v>3</v>
      </c>
      <c r="K30" s="14">
        <f t="shared" si="18"/>
        <v>7</v>
      </c>
      <c r="L30" s="13">
        <v>3</v>
      </c>
      <c r="M30" s="13">
        <v>4</v>
      </c>
      <c r="N30" s="22"/>
      <c r="O30" s="67"/>
      <c r="P30" s="9" t="s">
        <v>440</v>
      </c>
      <c r="Q30" s="13">
        <v>18</v>
      </c>
      <c r="R30" s="14">
        <f t="shared" si="19"/>
        <v>19</v>
      </c>
      <c r="S30" s="13">
        <v>16</v>
      </c>
      <c r="T30" s="13">
        <v>3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2</v>
      </c>
      <c r="AT30" s="14">
        <f t="shared" si="17"/>
        <v>3</v>
      </c>
      <c r="AU30" s="13">
        <v>0</v>
      </c>
      <c r="AV30" s="13">
        <v>3</v>
      </c>
      <c r="AX30" s="67"/>
      <c r="AY30" s="9" t="s">
        <v>109</v>
      </c>
      <c r="AZ30" s="13">
        <v>3</v>
      </c>
      <c r="BA30" s="14">
        <f t="shared" si="21"/>
        <v>3</v>
      </c>
      <c r="BB30" s="13">
        <v>3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3</v>
      </c>
      <c r="D31" s="14">
        <f t="shared" si="0"/>
        <v>3</v>
      </c>
      <c r="E31" s="13">
        <v>0</v>
      </c>
      <c r="F31" s="13">
        <v>3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11</v>
      </c>
      <c r="R31" s="14">
        <f t="shared" si="19"/>
        <v>13</v>
      </c>
      <c r="S31" s="13">
        <v>11</v>
      </c>
      <c r="T31" s="13">
        <v>2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5</v>
      </c>
      <c r="AT31" s="27">
        <f>SUM(AT25:AT30)</f>
        <v>10</v>
      </c>
      <c r="AU31" s="27">
        <f>SUM(AU25:AU30)</f>
        <v>4</v>
      </c>
      <c r="AV31" s="27">
        <f>SUM(AV25:AV30)</f>
        <v>6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2</v>
      </c>
      <c r="D32" s="14">
        <f t="shared" si="0"/>
        <v>4</v>
      </c>
      <c r="E32" s="13">
        <v>2</v>
      </c>
      <c r="F32" s="13">
        <v>2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5</v>
      </c>
      <c r="R32" s="14">
        <f t="shared" si="19"/>
        <v>7</v>
      </c>
      <c r="S32" s="13">
        <v>5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5</v>
      </c>
      <c r="D33" s="14">
        <f t="shared" si="0"/>
        <v>7</v>
      </c>
      <c r="E33" s="13">
        <v>4</v>
      </c>
      <c r="F33" s="13">
        <v>3</v>
      </c>
      <c r="G33" s="22"/>
      <c r="H33" s="67"/>
      <c r="I33" s="9" t="s">
        <v>148</v>
      </c>
      <c r="J33" s="13">
        <v>6</v>
      </c>
      <c r="K33" s="14">
        <f t="shared" si="18"/>
        <v>9</v>
      </c>
      <c r="L33" s="13">
        <v>6</v>
      </c>
      <c r="M33" s="13">
        <v>3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4</v>
      </c>
      <c r="Y35" s="14">
        <f t="shared" si="23"/>
        <v>11</v>
      </c>
      <c r="Z35" s="13">
        <v>8</v>
      </c>
      <c r="AA35" s="13">
        <v>3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67"/>
      <c r="AR35" s="9" t="s">
        <v>355</v>
      </c>
      <c r="AS35" s="13">
        <v>0</v>
      </c>
      <c r="AT35" s="14">
        <f t="shared" si="24"/>
        <v>4</v>
      </c>
      <c r="AU35" s="13">
        <v>0</v>
      </c>
      <c r="AV35" s="13">
        <v>4</v>
      </c>
      <c r="AX35" s="67"/>
      <c r="AY35" s="9" t="s">
        <v>7</v>
      </c>
      <c r="AZ35" s="13">
        <v>5</v>
      </c>
      <c r="BA35" s="14">
        <f t="shared" si="21"/>
        <v>6</v>
      </c>
      <c r="BB35" s="13">
        <v>5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0</v>
      </c>
      <c r="Y36" s="14">
        <f t="shared" si="23"/>
        <v>2</v>
      </c>
      <c r="Z36" s="13">
        <v>0</v>
      </c>
      <c r="AA36" s="13">
        <v>2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3</v>
      </c>
      <c r="BA36" s="14">
        <f t="shared" si="21"/>
        <v>8</v>
      </c>
      <c r="BB36" s="13">
        <v>5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67"/>
      <c r="B37" s="9" t="s">
        <v>336</v>
      </c>
      <c r="C37" s="13">
        <v>1</v>
      </c>
      <c r="D37" s="14">
        <f t="shared" si="0"/>
        <v>3</v>
      </c>
      <c r="E37" s="13">
        <v>2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4</v>
      </c>
      <c r="Y37" s="14">
        <f>SUM(Y31:Y36)</f>
        <v>14</v>
      </c>
      <c r="Z37" s="14">
        <f>SUM(Z31:Z36)</f>
        <v>8</v>
      </c>
      <c r="AA37" s="14">
        <f>SUM(AA31:AA36)</f>
        <v>6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6</v>
      </c>
      <c r="BO37" s="14">
        <f t="shared" si="16"/>
        <v>12</v>
      </c>
      <c r="BP37" s="13">
        <v>6</v>
      </c>
      <c r="BQ37" s="13">
        <v>6</v>
      </c>
    </row>
    <row r="38" spans="1:69" s="4" customFormat="1" ht="13.5" customHeight="1" x14ac:dyDescent="0.15">
      <c r="A38" s="67"/>
      <c r="B38" s="9" t="s">
        <v>415</v>
      </c>
      <c r="C38" s="13">
        <v>8</v>
      </c>
      <c r="D38" s="14">
        <f t="shared" si="0"/>
        <v>17</v>
      </c>
      <c r="E38" s="13">
        <v>7</v>
      </c>
      <c r="F38" s="13">
        <v>10</v>
      </c>
      <c r="G38" s="22"/>
      <c r="H38" s="68"/>
      <c r="I38" s="17" t="s">
        <v>14</v>
      </c>
      <c r="J38" s="14">
        <f>SUM(J27:J37)</f>
        <v>13</v>
      </c>
      <c r="K38" s="14">
        <f>SUM(K27:K37)</f>
        <v>35</v>
      </c>
      <c r="L38" s="14">
        <f>SUM(L27:L37)</f>
        <v>11</v>
      </c>
      <c r="M38" s="14">
        <f>SUM(M27:M37)</f>
        <v>24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67"/>
      <c r="AY38" s="9" t="s">
        <v>23</v>
      </c>
      <c r="AZ38" s="13">
        <v>2</v>
      </c>
      <c r="BA38" s="14">
        <f t="shared" si="21"/>
        <v>3</v>
      </c>
      <c r="BB38" s="13">
        <v>1</v>
      </c>
      <c r="BC38" s="13">
        <v>2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38</v>
      </c>
      <c r="BO38" s="14">
        <f>SUM(BO22:BO37)</f>
        <v>56</v>
      </c>
      <c r="BP38" s="14">
        <f>SUM(BP22:BP37)</f>
        <v>33</v>
      </c>
      <c r="BQ38" s="14">
        <f>SUM(BQ22:BQ37)</f>
        <v>23</v>
      </c>
    </row>
    <row r="39" spans="1:69" s="4" customFormat="1" ht="13.5" customHeight="1" x14ac:dyDescent="0.15">
      <c r="A39" s="67"/>
      <c r="B39" s="9" t="s">
        <v>150</v>
      </c>
      <c r="C39" s="13">
        <v>37</v>
      </c>
      <c r="D39" s="14">
        <f t="shared" si="0"/>
        <v>41</v>
      </c>
      <c r="E39" s="13">
        <v>12</v>
      </c>
      <c r="F39" s="13">
        <v>29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3</v>
      </c>
      <c r="R39" s="14">
        <f t="shared" si="19"/>
        <v>3</v>
      </c>
      <c r="S39" s="13">
        <v>2</v>
      </c>
      <c r="T39" s="13">
        <v>1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8</v>
      </c>
      <c r="BA39" s="14">
        <f t="shared" si="21"/>
        <v>8</v>
      </c>
      <c r="BB39" s="13">
        <v>8</v>
      </c>
      <c r="BC39" s="13">
        <v>0</v>
      </c>
      <c r="BE39" s="68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66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0</v>
      </c>
      <c r="BQ39" s="13">
        <v>3</v>
      </c>
    </row>
    <row r="40" spans="1:69" s="4" customFormat="1" ht="13.5" customHeight="1" x14ac:dyDescent="0.15">
      <c r="A40" s="67"/>
      <c r="B40" s="9" t="s">
        <v>151</v>
      </c>
      <c r="C40" s="13">
        <v>17</v>
      </c>
      <c r="D40" s="14">
        <f t="shared" si="0"/>
        <v>23</v>
      </c>
      <c r="E40" s="13">
        <v>16</v>
      </c>
      <c r="F40" s="13">
        <v>7</v>
      </c>
      <c r="G40" s="22"/>
      <c r="H40" s="67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5</v>
      </c>
      <c r="T40" s="13">
        <v>0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9</v>
      </c>
      <c r="AT40" s="27">
        <f>SUM(AT34:AT39)</f>
        <v>16</v>
      </c>
      <c r="AU40" s="27">
        <f>SUM(AU34:AU39)</f>
        <v>2</v>
      </c>
      <c r="AV40" s="27">
        <f>SUM(AV34:AV39)</f>
        <v>14</v>
      </c>
      <c r="AX40" s="68"/>
      <c r="AY40" s="7" t="s">
        <v>14</v>
      </c>
      <c r="AZ40" s="27">
        <f>SUM(AZ29:AZ39)</f>
        <v>22</v>
      </c>
      <c r="BA40" s="27">
        <f>SUM(BA29:BA39)</f>
        <v>31</v>
      </c>
      <c r="BB40" s="27">
        <f>SUM(BB29:BB39)</f>
        <v>22</v>
      </c>
      <c r="BC40" s="27">
        <f>SUM(BC29:BC39)</f>
        <v>9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1</v>
      </c>
      <c r="D41" s="14">
        <f t="shared" si="0"/>
        <v>6</v>
      </c>
      <c r="E41" s="13">
        <v>3</v>
      </c>
      <c r="F41" s="13">
        <v>3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43</v>
      </c>
      <c r="R41" s="27">
        <f>SUM(R29:R40)</f>
        <v>52</v>
      </c>
      <c r="S41" s="27">
        <f>SUM(S29:S40)</f>
        <v>41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6</v>
      </c>
      <c r="AT41" s="14">
        <f>AU41+AV41</f>
        <v>6</v>
      </c>
      <c r="AU41" s="13">
        <v>2</v>
      </c>
      <c r="AV41" s="13">
        <v>4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6</v>
      </c>
      <c r="BB41" s="13">
        <v>5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0</v>
      </c>
      <c r="D42" s="14">
        <f t="shared" si="0"/>
        <v>1</v>
      </c>
      <c r="E42" s="13">
        <v>0</v>
      </c>
      <c r="F42" s="13">
        <v>1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0</v>
      </c>
      <c r="BA42" s="14">
        <f t="shared" si="27"/>
        <v>0</v>
      </c>
      <c r="BB42" s="13">
        <v>0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2</v>
      </c>
      <c r="D43" s="14">
        <f t="shared" si="0"/>
        <v>3</v>
      </c>
      <c r="E43" s="13">
        <v>1</v>
      </c>
      <c r="F43" s="13">
        <v>2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6</v>
      </c>
      <c r="AT43" s="14">
        <f>SUM(AT41:AT42)</f>
        <v>6</v>
      </c>
      <c r="AU43" s="14">
        <f>SUM(AU41:AU42)</f>
        <v>2</v>
      </c>
      <c r="AV43" s="14">
        <f>SUM(AV41:AV42)</f>
        <v>4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2</v>
      </c>
      <c r="D45" s="14">
        <f t="shared" si="0"/>
        <v>2</v>
      </c>
      <c r="E45" s="13">
        <v>0</v>
      </c>
      <c r="F45" s="13">
        <v>2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1</v>
      </c>
      <c r="D47" s="14">
        <f t="shared" si="0"/>
        <v>1</v>
      </c>
      <c r="E47" s="13">
        <v>0</v>
      </c>
      <c r="F47" s="13">
        <v>1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1</v>
      </c>
      <c r="BA47" s="14">
        <f>SUM(BA41:BA46)</f>
        <v>6</v>
      </c>
      <c r="BB47" s="14">
        <f>SUM(BB41:BB46)</f>
        <v>5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8</v>
      </c>
      <c r="R49" s="14">
        <f t="shared" si="28"/>
        <v>9</v>
      </c>
      <c r="S49" s="13">
        <v>8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0</v>
      </c>
      <c r="BQ50" s="14">
        <f>SUM(BQ39:BQ49)</f>
        <v>5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2</v>
      </c>
      <c r="E51" s="13">
        <v>1</v>
      </c>
      <c r="F51" s="13">
        <v>1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5</v>
      </c>
      <c r="D52" s="14">
        <f t="shared" si="0"/>
        <v>5</v>
      </c>
      <c r="E52" s="13">
        <v>0</v>
      </c>
      <c r="F52" s="13">
        <v>5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372</v>
      </c>
      <c r="Y52" s="86">
        <f>SUM(D59,K26,K38,K48,R17,R28,R41,R53,Y19,Y30,Y37)</f>
        <v>628</v>
      </c>
      <c r="Z52" s="86">
        <f>SUM(E59,L26,L38,L48,S17,S28,S41,S53,Z19,Z30,Z37)</f>
        <v>310</v>
      </c>
      <c r="AA52" s="88">
        <f>SUM(F59,M26,M38,M48,T17,T28,T41,T53,AA19,AA30,AA37)</f>
        <v>318</v>
      </c>
      <c r="AC52" s="77" t="s">
        <v>363</v>
      </c>
      <c r="AD52" s="78"/>
      <c r="AE52" s="78">
        <f>SUM(AE28,AE36)</f>
        <v>7</v>
      </c>
      <c r="AF52" s="78">
        <f>SUM(AF28,AF36)</f>
        <v>20</v>
      </c>
      <c r="AG52" s="78">
        <f>SUM(AG28,AG36)</f>
        <v>10</v>
      </c>
      <c r="AH52" s="69">
        <f>SUM(AH28,AH36)</f>
        <v>10</v>
      </c>
      <c r="AJ52" s="90" t="s">
        <v>225</v>
      </c>
      <c r="AK52" s="86"/>
      <c r="AL52" s="86">
        <f>SUM(AL24,AL29,AL35)</f>
        <v>47</v>
      </c>
      <c r="AM52" s="86">
        <f>SUM(AM24,AM29,AM35)</f>
        <v>65</v>
      </c>
      <c r="AN52" s="86">
        <f>SUM(AN24,AN29,AN35)</f>
        <v>21</v>
      </c>
      <c r="AO52" s="88">
        <f>SUM(AO24,AO29,AO35)</f>
        <v>44</v>
      </c>
      <c r="AQ52" s="90" t="s">
        <v>364</v>
      </c>
      <c r="AR52" s="86"/>
      <c r="AS52" s="86">
        <f>AS15+AS24+AS31+AS33+AS40+AS43</f>
        <v>68</v>
      </c>
      <c r="AT52" s="86">
        <f>AT15+AT24+AT31+AT33+AT40+AT43</f>
        <v>110</v>
      </c>
      <c r="AU52" s="86">
        <f>AU15+AU24+AU31+AU33+AU40+AU43</f>
        <v>27</v>
      </c>
      <c r="AV52" s="88">
        <f>AV15+AV24+AV31+AV33+AV40+AV43</f>
        <v>83</v>
      </c>
      <c r="AX52" s="90" t="s">
        <v>365</v>
      </c>
      <c r="AY52" s="86"/>
      <c r="AZ52" s="86">
        <f>SUM(AZ40,AZ13,AZ21,AZ28,AZ47)</f>
        <v>23</v>
      </c>
      <c r="BA52" s="86">
        <f>SUM(BA40,BA13,BA21,BA28,BA47)</f>
        <v>46</v>
      </c>
      <c r="BB52" s="86">
        <f>SUM(BB40,BB13,BB21,BB28,BB47)</f>
        <v>28</v>
      </c>
      <c r="BC52" s="88">
        <f>SUM(BC40,BC13,BC21,BC28,BC47)</f>
        <v>18</v>
      </c>
      <c r="BE52" s="77" t="s">
        <v>159</v>
      </c>
      <c r="BF52" s="78"/>
      <c r="BG52" s="78">
        <f>SUM(BG16,BG28,BG39)</f>
        <v>31</v>
      </c>
      <c r="BH52" s="78">
        <f>SUM(BH16,BH28,BH39)</f>
        <v>42</v>
      </c>
      <c r="BI52" s="78">
        <f>SUM(BI16,BI28,BI39)</f>
        <v>16</v>
      </c>
      <c r="BJ52" s="69">
        <f>SUM(BJ16,BJ28,BJ39)</f>
        <v>26</v>
      </c>
      <c r="BL52" s="77" t="s">
        <v>367</v>
      </c>
      <c r="BM52" s="78"/>
      <c r="BN52" s="78">
        <f>SUM(BN21,BN38,BN50)</f>
        <v>65</v>
      </c>
      <c r="BO52" s="78">
        <f>SUM(BO21,BO38,BO50)</f>
        <v>116</v>
      </c>
      <c r="BP52" s="78">
        <f>SUM(BP21,BP38,BP50)</f>
        <v>67</v>
      </c>
      <c r="BQ52" s="69">
        <f>SUM(BQ21,BQ38,BQ50)</f>
        <v>49</v>
      </c>
    </row>
    <row r="53" spans="1:69" s="4" customFormat="1" ht="13.5" customHeight="1" x14ac:dyDescent="0.15">
      <c r="A53" s="67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68"/>
      <c r="P53" s="17" t="s">
        <v>14</v>
      </c>
      <c r="Q53" s="14">
        <f>SUM(Q42:Q52)</f>
        <v>9</v>
      </c>
      <c r="R53" s="14">
        <f>SUM(R42:R52)</f>
        <v>16</v>
      </c>
      <c r="S53" s="14">
        <f>SUM(S42:S52)</f>
        <v>10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</v>
      </c>
      <c r="D55" s="14">
        <f t="shared" si="0"/>
        <v>6</v>
      </c>
      <c r="E55" s="13">
        <v>3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13</v>
      </c>
      <c r="D56" s="14">
        <f t="shared" si="0"/>
        <v>17</v>
      </c>
      <c r="E56" s="13">
        <v>9</v>
      </c>
      <c r="F56" s="13">
        <v>8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1</v>
      </c>
      <c r="E58" s="13">
        <v>0</v>
      </c>
      <c r="F58" s="13">
        <v>1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198</v>
      </c>
      <c r="D59" s="14">
        <f>SUM(D6:D58)</f>
        <v>315</v>
      </c>
      <c r="E59" s="14">
        <f>SUM(E6:E58)</f>
        <v>145</v>
      </c>
      <c r="F59" s="14">
        <f>SUM(F3:F58)</f>
        <v>170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令和7年7月1日住民基本台帳人口（日本人+外国人）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令和7年7月1日住民基本台帳人口（日本人+外国人）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令和7年7月1日住民基本台帳人口（日本人+外国人）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令和7年7月1日住民基本台帳人口（日本人+外国人）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令和7年7月1日住民基本台帳人口（日本人+外国人）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33566</v>
      </c>
      <c r="BV4" s="62">
        <f>Y52</f>
        <v>74877</v>
      </c>
      <c r="BW4" s="62">
        <f>Z52</f>
        <v>36873</v>
      </c>
      <c r="BX4" s="62">
        <f>AA52</f>
        <v>38004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2166</v>
      </c>
      <c r="BV5" s="62">
        <f>AF52</f>
        <v>5153</v>
      </c>
      <c r="BW5" s="62">
        <f>AG52</f>
        <v>2532</v>
      </c>
      <c r="BX5" s="62">
        <f>AH52</f>
        <v>2621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309</v>
      </c>
      <c r="D6" s="14">
        <f t="shared" ref="D6:D58" si="0">SUM(E6:F6)</f>
        <v>619</v>
      </c>
      <c r="E6" s="13">
        <f>'外国人（公表）'!E6+'日本人（公表）'!E6</f>
        <v>314</v>
      </c>
      <c r="F6" s="13">
        <f>'外国人（公表）'!F6+'日本人（公表）'!F6</f>
        <v>305</v>
      </c>
      <c r="G6" s="23"/>
      <c r="H6" s="66" t="s">
        <v>371</v>
      </c>
      <c r="I6" s="9" t="s">
        <v>155</v>
      </c>
      <c r="J6" s="13">
        <f>'外国人（公表）'!J6+'日本人（公表）'!J6</f>
        <v>409</v>
      </c>
      <c r="K6" s="14">
        <f t="shared" ref="K6:K25" si="1">SUM(L6:M6)</f>
        <v>972</v>
      </c>
      <c r="L6" s="13">
        <f>'外国人（公表）'!L6+'日本人（公表）'!L6</f>
        <v>472</v>
      </c>
      <c r="M6" s="13">
        <f>'外国人（公表）'!M6+'日本人（公表）'!M6</f>
        <v>500</v>
      </c>
      <c r="N6" s="22"/>
      <c r="O6" s="66" t="s">
        <v>372</v>
      </c>
      <c r="P6" s="26" t="s">
        <v>174</v>
      </c>
      <c r="Q6" s="13">
        <f>'外国人（公表）'!Q6+'日本人（公表）'!Q6</f>
        <v>55</v>
      </c>
      <c r="R6" s="14">
        <f t="shared" ref="R6:R16" si="2">SUM(S6:T6)</f>
        <v>126</v>
      </c>
      <c r="S6" s="13">
        <f>'外国人（公表）'!S6+'日本人（公表）'!S6</f>
        <v>55</v>
      </c>
      <c r="T6" s="13">
        <f>'外国人（公表）'!T6+'日本人（公表）'!T6</f>
        <v>71</v>
      </c>
      <c r="U6" s="22"/>
      <c r="V6" s="66" t="s">
        <v>374</v>
      </c>
      <c r="W6" s="9" t="s">
        <v>313</v>
      </c>
      <c r="X6" s="13">
        <f>'外国人（公表）'!X6+'日本人（公表）'!X6</f>
        <v>390</v>
      </c>
      <c r="Y6" s="14">
        <f t="shared" ref="Y6:Y18" si="3">SUM(Z6:AA6)</f>
        <v>988</v>
      </c>
      <c r="Z6" s="13">
        <f>'外国人（公表）'!Z6+'日本人（公表）'!Z6</f>
        <v>476</v>
      </c>
      <c r="AA6" s="13">
        <f>'外国人（公表）'!AA6+'日本人（公表）'!AA6</f>
        <v>512</v>
      </c>
      <c r="AC6" s="71" t="s">
        <v>119</v>
      </c>
      <c r="AD6" s="37" t="s">
        <v>203</v>
      </c>
      <c r="AE6" s="13">
        <f>'外国人（公表）'!AE6+'日本人（公表）'!AE6</f>
        <v>50</v>
      </c>
      <c r="AF6" s="14">
        <f t="shared" ref="AF6:AF27" si="4">SUM(AG6:AH6)</f>
        <v>119</v>
      </c>
      <c r="AG6" s="13">
        <f>'外国人（公表）'!AG6+'日本人（公表）'!AG6</f>
        <v>62</v>
      </c>
      <c r="AH6" s="13">
        <f>'外国人（公表）'!AH6+'日本人（公表）'!AH6</f>
        <v>57</v>
      </c>
      <c r="AJ6" s="66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180</v>
      </c>
      <c r="AN6" s="13">
        <f>'外国人（公表）'!AN6+'日本人（公表）'!AN6</f>
        <v>78</v>
      </c>
      <c r="AO6" s="13">
        <f>'外国人（公表）'!AO6+'日本人（公表）'!AO6</f>
        <v>102</v>
      </c>
      <c r="AQ6" s="66" t="s">
        <v>72</v>
      </c>
      <c r="AR6" s="9" t="s">
        <v>308</v>
      </c>
      <c r="AS6" s="13">
        <f>'外国人（公表）'!AS6+'日本人（公表）'!AS6</f>
        <v>34</v>
      </c>
      <c r="AT6" s="14">
        <f t="shared" ref="AT6:AT14" si="6">SUM(AU6:AV6)</f>
        <v>63</v>
      </c>
      <c r="AU6" s="13">
        <f>'外国人（公表）'!AU6+'日本人（公表）'!AU6</f>
        <v>26</v>
      </c>
      <c r="AV6" s="13">
        <f>'外国人（公表）'!AV6+'日本人（公表）'!AV6</f>
        <v>37</v>
      </c>
      <c r="AX6" s="66" t="s">
        <v>401</v>
      </c>
      <c r="AY6" s="9" t="s">
        <v>245</v>
      </c>
      <c r="AZ6" s="13">
        <f>'外国人（公表）'!AZ6+'日本人（公表）'!AZ6</f>
        <v>51</v>
      </c>
      <c r="BA6" s="14">
        <f t="shared" ref="BA6:BA12" si="7">SUM(BB6:BC6)</f>
        <v>107</v>
      </c>
      <c r="BB6" s="13">
        <f>'外国人（公表）'!BB6+'日本人（公表）'!BB6</f>
        <v>56</v>
      </c>
      <c r="BC6" s="13">
        <f>'外国人（公表）'!BC6+'日本人（公表）'!BC6</f>
        <v>51</v>
      </c>
      <c r="BE6" s="66" t="s">
        <v>42</v>
      </c>
      <c r="BF6" s="9" t="s">
        <v>31</v>
      </c>
      <c r="BG6" s="13">
        <f>'外国人（公表）'!BG6+'日本人（公表）'!BG6</f>
        <v>71</v>
      </c>
      <c r="BH6" s="14">
        <f t="shared" ref="BH6:BH15" si="8">SUM(BI6:BJ6)</f>
        <v>142</v>
      </c>
      <c r="BI6" s="13">
        <f>'外国人（公表）'!BI6+'日本人（公表）'!BI6</f>
        <v>72</v>
      </c>
      <c r="BJ6" s="13">
        <f>'外国人（公表）'!BJ6+'日本人（公表）'!BJ6</f>
        <v>70</v>
      </c>
      <c r="BL6" s="66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259</v>
      </c>
      <c r="BP6" s="13">
        <f>'外国人（公表）'!BP6+'日本人（公表）'!BP6</f>
        <v>122</v>
      </c>
      <c r="BQ6" s="13">
        <f>'外国人（公表）'!BQ6+'日本人（公表）'!BQ6</f>
        <v>137</v>
      </c>
      <c r="BS6" s="93" t="str">
        <f>AJ52</f>
        <v>三本木地域合計</v>
      </c>
      <c r="BT6" s="93"/>
      <c r="BU6" s="62">
        <f>AL52</f>
        <v>2770</v>
      </c>
      <c r="BV6" s="62">
        <f>AM52</f>
        <v>7164</v>
      </c>
      <c r="BW6" s="62">
        <f>AN52</f>
        <v>3595</v>
      </c>
      <c r="BX6" s="62">
        <f>AO52</f>
        <v>3569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246</v>
      </c>
      <c r="D7" s="14">
        <f t="shared" si="0"/>
        <v>482</v>
      </c>
      <c r="E7" s="13">
        <f>'外国人（公表）'!E7+'日本人（公表）'!E7</f>
        <v>233</v>
      </c>
      <c r="F7" s="13">
        <f>'外国人（公表）'!F7+'日本人（公表）'!F7</f>
        <v>249</v>
      </c>
      <c r="G7" s="22"/>
      <c r="H7" s="67"/>
      <c r="I7" s="9" t="s">
        <v>156</v>
      </c>
      <c r="J7" s="13">
        <f>'外国人（公表）'!J7+'日本人（公表）'!J7</f>
        <v>630</v>
      </c>
      <c r="K7" s="14">
        <f t="shared" si="1"/>
        <v>1437</v>
      </c>
      <c r="L7" s="13">
        <f>'外国人（公表）'!L7+'日本人（公表）'!L7</f>
        <v>673</v>
      </c>
      <c r="M7" s="13">
        <f>'外国人（公表）'!M7+'日本人（公表）'!M7</f>
        <v>764</v>
      </c>
      <c r="N7" s="22"/>
      <c r="O7" s="67"/>
      <c r="P7" s="9" t="s">
        <v>432</v>
      </c>
      <c r="Q7" s="13">
        <f>'外国人（公表）'!Q7+'日本人（公表）'!Q7</f>
        <v>76</v>
      </c>
      <c r="R7" s="14">
        <f t="shared" si="2"/>
        <v>207</v>
      </c>
      <c r="S7" s="13">
        <f>'外国人（公表）'!S7+'日本人（公表）'!S7</f>
        <v>107</v>
      </c>
      <c r="T7" s="13">
        <f>'外国人（公表）'!T7+'日本人（公表）'!T7</f>
        <v>100</v>
      </c>
      <c r="U7" s="22"/>
      <c r="V7" s="67"/>
      <c r="W7" s="9" t="s">
        <v>297</v>
      </c>
      <c r="X7" s="13">
        <f>'外国人（公表）'!X7+'日本人（公表）'!X7</f>
        <v>374</v>
      </c>
      <c r="Y7" s="14">
        <f t="shared" si="3"/>
        <v>946</v>
      </c>
      <c r="Z7" s="13">
        <f>'外国人（公表）'!Z7+'日本人（公表）'!Z7</f>
        <v>491</v>
      </c>
      <c r="AA7" s="13">
        <f>'外国人（公表）'!AA7+'日本人（公表）'!AA7</f>
        <v>455</v>
      </c>
      <c r="AC7" s="96"/>
      <c r="AD7" s="37" t="s">
        <v>240</v>
      </c>
      <c r="AE7" s="13">
        <f>'外国人（公表）'!AE7+'日本人（公表）'!AE7</f>
        <v>19</v>
      </c>
      <c r="AF7" s="14">
        <f t="shared" si="4"/>
        <v>50</v>
      </c>
      <c r="AG7" s="13">
        <f>'外国人（公表）'!AG7+'日本人（公表）'!AG7</f>
        <v>22</v>
      </c>
      <c r="AH7" s="13">
        <f>'外国人（公表）'!AH7+'日本人（公表）'!AH7</f>
        <v>28</v>
      </c>
      <c r="AJ7" s="67"/>
      <c r="AK7" s="11" t="s">
        <v>216</v>
      </c>
      <c r="AL7" s="13">
        <f>'外国人（公表）'!AL7+'日本人（公表）'!AL7</f>
        <v>27</v>
      </c>
      <c r="AM7" s="14">
        <f t="shared" si="5"/>
        <v>96</v>
      </c>
      <c r="AN7" s="13">
        <f>'外国人（公表）'!AN7+'日本人（公表）'!AN7</f>
        <v>47</v>
      </c>
      <c r="AO7" s="13">
        <f>'外国人（公表）'!AO7+'日本人（公表）'!AO7</f>
        <v>49</v>
      </c>
      <c r="AQ7" s="67"/>
      <c r="AR7" s="9" t="s">
        <v>309</v>
      </c>
      <c r="AS7" s="13">
        <f>'外国人（公表）'!AS7+'日本人（公表）'!AS7</f>
        <v>452</v>
      </c>
      <c r="AT7" s="14">
        <f t="shared" si="6"/>
        <v>1058</v>
      </c>
      <c r="AU7" s="13">
        <f>'外国人（公表）'!AU7+'日本人（公表）'!AU7</f>
        <v>502</v>
      </c>
      <c r="AV7" s="13">
        <f>'外国人（公表）'!AV7+'日本人（公表）'!AV7</f>
        <v>556</v>
      </c>
      <c r="AX7" s="67"/>
      <c r="AY7" s="9" t="s">
        <v>246</v>
      </c>
      <c r="AZ7" s="13">
        <f>'外国人（公表）'!AZ7+'日本人（公表）'!AZ7</f>
        <v>52</v>
      </c>
      <c r="BA7" s="14">
        <f t="shared" si="7"/>
        <v>104</v>
      </c>
      <c r="BB7" s="13">
        <f>'外国人（公表）'!BB7+'日本人（公表）'!BB7</f>
        <v>56</v>
      </c>
      <c r="BC7" s="13">
        <f>'外国人（公表）'!BC7+'日本人（公表）'!BC7</f>
        <v>48</v>
      </c>
      <c r="BE7" s="67"/>
      <c r="BF7" s="9" t="s">
        <v>59</v>
      </c>
      <c r="BG7" s="13">
        <f>'外国人（公表）'!BG7+'日本人（公表）'!BG7</f>
        <v>118</v>
      </c>
      <c r="BH7" s="14">
        <f t="shared" si="8"/>
        <v>199</v>
      </c>
      <c r="BI7" s="13">
        <f>'外国人（公表）'!BI7+'日本人（公表）'!BI7</f>
        <v>104</v>
      </c>
      <c r="BJ7" s="13">
        <f>'外国人（公表）'!BJ7+'日本人（公表）'!BJ7</f>
        <v>95</v>
      </c>
      <c r="BL7" s="67"/>
      <c r="BM7" s="9" t="s">
        <v>167</v>
      </c>
      <c r="BN7" s="13">
        <f>'外国人（公表）'!BN7+'日本人（公表）'!BN7</f>
        <v>38</v>
      </c>
      <c r="BO7" s="14">
        <f t="shared" si="9"/>
        <v>89</v>
      </c>
      <c r="BP7" s="13">
        <f>'外国人（公表）'!BP7+'日本人（公表）'!BP7</f>
        <v>44</v>
      </c>
      <c r="BQ7" s="13">
        <f>'外国人（公表）'!BQ7+'日本人（公表）'!BQ7</f>
        <v>45</v>
      </c>
      <c r="BS7" s="93" t="str">
        <f>AQ52</f>
        <v>鹿島台地域合計</v>
      </c>
      <c r="BT7" s="93"/>
      <c r="BU7" s="62">
        <f>AS52</f>
        <v>4604</v>
      </c>
      <c r="BV7" s="62">
        <f>AT52</f>
        <v>10621</v>
      </c>
      <c r="BW7" s="62">
        <f>AU52</f>
        <v>5135</v>
      </c>
      <c r="BX7" s="62">
        <f>AV52</f>
        <v>5486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386</v>
      </c>
      <c r="D8" s="14">
        <f t="shared" si="0"/>
        <v>758</v>
      </c>
      <c r="E8" s="13">
        <f>'外国人（公表）'!E8+'日本人（公表）'!E8</f>
        <v>344</v>
      </c>
      <c r="F8" s="13">
        <f>'外国人（公表）'!F8+'日本人（公表）'!F8</f>
        <v>414</v>
      </c>
      <c r="G8" s="22"/>
      <c r="H8" s="67"/>
      <c r="I8" s="9" t="s">
        <v>24</v>
      </c>
      <c r="J8" s="13">
        <f>'外国人（公表）'!J8+'日本人（公表）'!J8</f>
        <v>293</v>
      </c>
      <c r="K8" s="14">
        <f t="shared" si="1"/>
        <v>589</v>
      </c>
      <c r="L8" s="13">
        <f>'外国人（公表）'!L8+'日本人（公表）'!L8</f>
        <v>289</v>
      </c>
      <c r="M8" s="13">
        <f>'外国人（公表）'!M8+'日本人（公表）'!M8</f>
        <v>300</v>
      </c>
      <c r="N8" s="22"/>
      <c r="O8" s="67"/>
      <c r="P8" s="9" t="s">
        <v>281</v>
      </c>
      <c r="Q8" s="13">
        <f>'外国人（公表）'!Q8+'日本人（公表）'!Q8</f>
        <v>33</v>
      </c>
      <c r="R8" s="14">
        <f t="shared" si="2"/>
        <v>82</v>
      </c>
      <c r="S8" s="13">
        <f>'外国人（公表）'!S8+'日本人（公表）'!S8</f>
        <v>46</v>
      </c>
      <c r="T8" s="13">
        <f>'外国人（公表）'!T8+'日本人（公表）'!T8</f>
        <v>36</v>
      </c>
      <c r="U8" s="22"/>
      <c r="V8" s="67"/>
      <c r="W8" s="9" t="s">
        <v>462</v>
      </c>
      <c r="X8" s="13">
        <f>'外国人（公表）'!X8+'日本人（公表）'!X8</f>
        <v>408</v>
      </c>
      <c r="Y8" s="14">
        <f t="shared" si="3"/>
        <v>1154</v>
      </c>
      <c r="Z8" s="13">
        <f>'外国人（公表）'!Z8+'日本人（公表）'!Z8</f>
        <v>580</v>
      </c>
      <c r="AA8" s="13">
        <f>'外国人（公表）'!AA8+'日本人（公表）'!AA8</f>
        <v>574</v>
      </c>
      <c r="AC8" s="96"/>
      <c r="AD8" s="37" t="s">
        <v>212</v>
      </c>
      <c r="AE8" s="13">
        <f>'外国人（公表）'!AE8+'日本人（公表）'!AE8</f>
        <v>62</v>
      </c>
      <c r="AF8" s="14">
        <f t="shared" si="4"/>
        <v>133</v>
      </c>
      <c r="AG8" s="13">
        <f>'外国人（公表）'!AG8+'日本人（公表）'!AG8</f>
        <v>62</v>
      </c>
      <c r="AH8" s="13">
        <f>'外国人（公表）'!AH8+'日本人（公表）'!AH8</f>
        <v>71</v>
      </c>
      <c r="AJ8" s="67"/>
      <c r="AK8" s="11" t="s">
        <v>219</v>
      </c>
      <c r="AL8" s="13">
        <f>'外国人（公表）'!AL8+'日本人（公表）'!AL8</f>
        <v>128</v>
      </c>
      <c r="AM8" s="14">
        <f t="shared" si="5"/>
        <v>348</v>
      </c>
      <c r="AN8" s="13">
        <f>'外国人（公表）'!AN8+'日本人（公表）'!AN8</f>
        <v>175</v>
      </c>
      <c r="AO8" s="13">
        <f>'外国人（公表）'!AO8+'日本人（公表）'!AO8</f>
        <v>173</v>
      </c>
      <c r="AQ8" s="67"/>
      <c r="AR8" s="9" t="s">
        <v>311</v>
      </c>
      <c r="AS8" s="13">
        <f>'外国人（公表）'!AS8+'日本人（公表）'!AS8</f>
        <v>259</v>
      </c>
      <c r="AT8" s="14">
        <f t="shared" si="6"/>
        <v>557</v>
      </c>
      <c r="AU8" s="13">
        <f>'外国人（公表）'!AU8+'日本人（公表）'!AU8</f>
        <v>276</v>
      </c>
      <c r="AV8" s="13">
        <f>'外国人（公表）'!AV8+'日本人（公表）'!AV8</f>
        <v>281</v>
      </c>
      <c r="AX8" s="67"/>
      <c r="AY8" s="9" t="s">
        <v>247</v>
      </c>
      <c r="AZ8" s="13">
        <f>'外国人（公表）'!AZ8+'日本人（公表）'!AZ8</f>
        <v>69</v>
      </c>
      <c r="BA8" s="14">
        <f t="shared" si="7"/>
        <v>161</v>
      </c>
      <c r="BB8" s="13">
        <f>'外国人（公表）'!BB8+'日本人（公表）'!BB8</f>
        <v>81</v>
      </c>
      <c r="BC8" s="13">
        <f>'外国人（公表）'!BC8+'日本人（公表）'!BC8</f>
        <v>80</v>
      </c>
      <c r="BE8" s="67"/>
      <c r="BF8" s="9" t="s">
        <v>63</v>
      </c>
      <c r="BG8" s="13">
        <f>'外国人（公表）'!BG8+'日本人（公表）'!BG8</f>
        <v>110</v>
      </c>
      <c r="BH8" s="14">
        <f t="shared" si="8"/>
        <v>180</v>
      </c>
      <c r="BI8" s="13">
        <f>'外国人（公表）'!BI8+'日本人（公表）'!BI8</f>
        <v>87</v>
      </c>
      <c r="BJ8" s="13">
        <f>'外国人（公表）'!BJ8+'日本人（公表）'!BJ8</f>
        <v>93</v>
      </c>
      <c r="BL8" s="67"/>
      <c r="BM8" s="9" t="s">
        <v>455</v>
      </c>
      <c r="BN8" s="13">
        <f>'外国人（公表）'!BN8+'日本人（公表）'!BN8</f>
        <v>100</v>
      </c>
      <c r="BO8" s="14">
        <f t="shared" si="9"/>
        <v>213</v>
      </c>
      <c r="BP8" s="13">
        <f>'外国人（公表）'!BP8+'日本人（公表）'!BP8</f>
        <v>96</v>
      </c>
      <c r="BQ8" s="13">
        <f>'外国人（公表）'!BQ8+'日本人（公表）'!BQ8</f>
        <v>117</v>
      </c>
      <c r="BS8" s="93" t="str">
        <f>AX52</f>
        <v>岩出山地域合計</v>
      </c>
      <c r="BT8" s="93"/>
      <c r="BU8" s="62">
        <f>AZ52</f>
        <v>4013</v>
      </c>
      <c r="BV8" s="62">
        <f>BA52</f>
        <v>9083</v>
      </c>
      <c r="BW8" s="62">
        <f>BB52</f>
        <v>4526</v>
      </c>
      <c r="BX8" s="62">
        <f>BC52</f>
        <v>4557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236</v>
      </c>
      <c r="D9" s="14">
        <f t="shared" si="0"/>
        <v>531</v>
      </c>
      <c r="E9" s="13">
        <f>'外国人（公表）'!E9+'日本人（公表）'!E9</f>
        <v>259</v>
      </c>
      <c r="F9" s="13">
        <f>'外国人（公表）'!F9+'日本人（公表）'!F9</f>
        <v>272</v>
      </c>
      <c r="G9" s="22"/>
      <c r="H9" s="67"/>
      <c r="I9" s="9" t="s">
        <v>294</v>
      </c>
      <c r="J9" s="13">
        <f>'外国人（公表）'!J9+'日本人（公表）'!J9</f>
        <v>444</v>
      </c>
      <c r="K9" s="14">
        <f t="shared" si="1"/>
        <v>1006</v>
      </c>
      <c r="L9" s="13">
        <f>'外国人（公表）'!L9+'日本人（公表）'!L9</f>
        <v>484</v>
      </c>
      <c r="M9" s="13">
        <f>'外国人（公表）'!M9+'日本人（公表）'!M9</f>
        <v>522</v>
      </c>
      <c r="N9" s="22"/>
      <c r="O9" s="67"/>
      <c r="P9" s="9" t="s">
        <v>433</v>
      </c>
      <c r="Q9" s="13">
        <f>'外国人（公表）'!Q9+'日本人（公表）'!Q9</f>
        <v>51</v>
      </c>
      <c r="R9" s="14">
        <f t="shared" si="2"/>
        <v>138</v>
      </c>
      <c r="S9" s="13">
        <f>'外国人（公表）'!S9+'日本人（公表）'!S9</f>
        <v>70</v>
      </c>
      <c r="T9" s="13">
        <f>'外国人（公表）'!T9+'日本人（公表）'!T9</f>
        <v>68</v>
      </c>
      <c r="U9" s="22"/>
      <c r="V9" s="67"/>
      <c r="W9" s="9" t="s">
        <v>16</v>
      </c>
      <c r="X9" s="13">
        <f>'外国人（公表）'!X9+'日本人（公表）'!X9</f>
        <v>142</v>
      </c>
      <c r="Y9" s="14">
        <f t="shared" si="3"/>
        <v>407</v>
      </c>
      <c r="Z9" s="13">
        <f>'外国人（公表）'!Z9+'日本人（公表）'!Z9</f>
        <v>197</v>
      </c>
      <c r="AA9" s="13">
        <f>'外国人（公表）'!AA9+'日本人（公表）'!AA9</f>
        <v>210</v>
      </c>
      <c r="AC9" s="96"/>
      <c r="AD9" s="37" t="s">
        <v>13</v>
      </c>
      <c r="AE9" s="13">
        <f>'外国人（公表）'!AE9+'日本人（公表）'!AE9</f>
        <v>95</v>
      </c>
      <c r="AF9" s="14">
        <f t="shared" si="4"/>
        <v>233</v>
      </c>
      <c r="AG9" s="13">
        <f>'外国人（公表）'!AG9+'日本人（公表）'!AG9</f>
        <v>108</v>
      </c>
      <c r="AH9" s="13">
        <f>'外国人（公表）'!AH9+'日本人（公表）'!AH9</f>
        <v>125</v>
      </c>
      <c r="AJ9" s="67"/>
      <c r="AK9" s="11" t="s">
        <v>319</v>
      </c>
      <c r="AL9" s="13">
        <f>'外国人（公表）'!AL9+'日本人（公表）'!AL9</f>
        <v>101</v>
      </c>
      <c r="AM9" s="14">
        <f t="shared" si="5"/>
        <v>269</v>
      </c>
      <c r="AN9" s="13">
        <f>'外国人（公表）'!AN9+'日本人（公表）'!AN9</f>
        <v>140</v>
      </c>
      <c r="AO9" s="13">
        <f>'外国人（公表）'!AO9+'日本人（公表）'!AO9</f>
        <v>129</v>
      </c>
      <c r="AQ9" s="67"/>
      <c r="AR9" s="9" t="s">
        <v>314</v>
      </c>
      <c r="AS9" s="13">
        <f>'外国人（公表）'!AS9+'日本人（公表）'!AS9</f>
        <v>122</v>
      </c>
      <c r="AT9" s="14">
        <f t="shared" si="6"/>
        <v>312</v>
      </c>
      <c r="AU9" s="13">
        <f>'外国人（公表）'!AU9+'日本人（公表）'!AU9</f>
        <v>166</v>
      </c>
      <c r="AV9" s="13">
        <f>'外国人（公表）'!AV9+'日本人（公表）'!AV9</f>
        <v>146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104</v>
      </c>
      <c r="BB9" s="13">
        <f>'外国人（公表）'!BB9+'日本人（公表）'!BB9</f>
        <v>60</v>
      </c>
      <c r="BC9" s="13">
        <f>'外国人（公表）'!BC9+'日本人（公表）'!BC9</f>
        <v>44</v>
      </c>
      <c r="BE9" s="67"/>
      <c r="BF9" s="9" t="s">
        <v>65</v>
      </c>
      <c r="BG9" s="13">
        <f>'外国人（公表）'!BG9+'日本人（公表）'!BG9</f>
        <v>84</v>
      </c>
      <c r="BH9" s="14">
        <f t="shared" si="8"/>
        <v>177</v>
      </c>
      <c r="BI9" s="13">
        <f>'外国人（公表）'!BI9+'日本人（公表）'!BI9</f>
        <v>84</v>
      </c>
      <c r="BJ9" s="13">
        <f>'外国人（公表）'!BJ9+'日本人（公表）'!BJ9</f>
        <v>93</v>
      </c>
      <c r="BL9" s="67"/>
      <c r="BM9" s="9" t="s">
        <v>375</v>
      </c>
      <c r="BN9" s="13">
        <f>'外国人（公表）'!BN9+'日本人（公表）'!BN9</f>
        <v>105</v>
      </c>
      <c r="BO9" s="14">
        <f t="shared" si="9"/>
        <v>248</v>
      </c>
      <c r="BP9" s="13">
        <f>'外国人（公表）'!BP9+'日本人（公表）'!BP9</f>
        <v>114</v>
      </c>
      <c r="BQ9" s="13">
        <f>'外国人（公表）'!BQ9+'日本人（公表）'!BQ9</f>
        <v>134</v>
      </c>
      <c r="BS9" s="93" t="str">
        <f>BE52</f>
        <v>鳴子温泉地域合計</v>
      </c>
      <c r="BT9" s="93"/>
      <c r="BU9" s="62">
        <f>BG52</f>
        <v>2380</v>
      </c>
      <c r="BV9" s="62">
        <f>BH52</f>
        <v>4657</v>
      </c>
      <c r="BW9" s="62">
        <f>BI52</f>
        <v>2257</v>
      </c>
      <c r="BX9" s="62">
        <f>BJ52</f>
        <v>2400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139</v>
      </c>
      <c r="D10" s="14">
        <f t="shared" si="0"/>
        <v>252</v>
      </c>
      <c r="E10" s="13">
        <f>'外国人（公表）'!E10+'日本人（公表）'!E10</f>
        <v>129</v>
      </c>
      <c r="F10" s="13">
        <f>'外国人（公表）'!F10+'日本人（公表）'!F10</f>
        <v>123</v>
      </c>
      <c r="G10" s="22"/>
      <c r="H10" s="67"/>
      <c r="I10" s="9" t="s">
        <v>423</v>
      </c>
      <c r="J10" s="13">
        <f>'外国人（公表）'!J10+'日本人（公表）'!J10</f>
        <v>376</v>
      </c>
      <c r="K10" s="14">
        <f t="shared" si="1"/>
        <v>931</v>
      </c>
      <c r="L10" s="13">
        <f>'外国人（公表）'!L10+'日本人（公表）'!L10</f>
        <v>482</v>
      </c>
      <c r="M10" s="13">
        <f>'外国人（公表）'!M10+'日本人（公表）'!M10</f>
        <v>449</v>
      </c>
      <c r="N10" s="22"/>
      <c r="O10" s="67"/>
      <c r="P10" s="9" t="s">
        <v>82</v>
      </c>
      <c r="Q10" s="13">
        <f>'外国人（公表）'!Q10+'日本人（公表）'!Q10</f>
        <v>77</v>
      </c>
      <c r="R10" s="14">
        <f t="shared" si="2"/>
        <v>187</v>
      </c>
      <c r="S10" s="13">
        <f>'外国人（公表）'!S10+'日本人（公表）'!S10</f>
        <v>93</v>
      </c>
      <c r="T10" s="13">
        <f>'外国人（公表）'!T10+'日本人（公表）'!T10</f>
        <v>94</v>
      </c>
      <c r="U10" s="22"/>
      <c r="V10" s="67"/>
      <c r="W10" s="9" t="s">
        <v>184</v>
      </c>
      <c r="X10" s="13">
        <f>'外国人（公表）'!X10+'日本人（公表）'!X10</f>
        <v>107</v>
      </c>
      <c r="Y10" s="14">
        <f t="shared" si="3"/>
        <v>259</v>
      </c>
      <c r="Z10" s="13">
        <f>'外国人（公表）'!Z10+'日本人（公表）'!Z10</f>
        <v>124</v>
      </c>
      <c r="AA10" s="13">
        <f>'外国人（公表）'!AA10+'日本人（公表）'!AA10</f>
        <v>135</v>
      </c>
      <c r="AC10" s="96"/>
      <c r="AD10" s="37" t="s">
        <v>90</v>
      </c>
      <c r="AE10" s="13">
        <f>'外国人（公表）'!AE10+'日本人（公表）'!AE10</f>
        <v>205</v>
      </c>
      <c r="AF10" s="14">
        <f t="shared" si="4"/>
        <v>398</v>
      </c>
      <c r="AG10" s="13">
        <f>'外国人（公表）'!AG10+'日本人（公表）'!AG10</f>
        <v>185</v>
      </c>
      <c r="AH10" s="13">
        <f>'外国人（公表）'!AH10+'日本人（公表）'!AH10</f>
        <v>213</v>
      </c>
      <c r="AJ10" s="67"/>
      <c r="AK10" s="11" t="s">
        <v>222</v>
      </c>
      <c r="AL10" s="13">
        <f>'外国人（公表）'!AL10+'日本人（公表）'!AL10</f>
        <v>107</v>
      </c>
      <c r="AM10" s="14">
        <f t="shared" si="5"/>
        <v>308</v>
      </c>
      <c r="AN10" s="13">
        <f>'外国人（公表）'!AN10+'日本人（公表）'!AN10</f>
        <v>162</v>
      </c>
      <c r="AO10" s="13">
        <f>'外国人（公表）'!AO10+'日本人（公表）'!AO10</f>
        <v>146</v>
      </c>
      <c r="AQ10" s="67"/>
      <c r="AR10" s="9" t="s">
        <v>317</v>
      </c>
      <c r="AS10" s="13">
        <f>'外国人（公表）'!AS10+'日本人（公表）'!AS10</f>
        <v>133</v>
      </c>
      <c r="AT10" s="14">
        <f t="shared" si="6"/>
        <v>331</v>
      </c>
      <c r="AU10" s="13">
        <f>'外国人（公表）'!AU10+'日本人（公表）'!AU10</f>
        <v>170</v>
      </c>
      <c r="AV10" s="13">
        <f>'外国人（公表）'!AV10+'日本人（公表）'!AV10</f>
        <v>161</v>
      </c>
      <c r="AX10" s="67"/>
      <c r="AY10" s="9" t="s">
        <v>251</v>
      </c>
      <c r="AZ10" s="13">
        <f>'外国人（公表）'!AZ10+'日本人（公表）'!AZ10</f>
        <v>34</v>
      </c>
      <c r="BA10" s="14">
        <f t="shared" si="7"/>
        <v>101</v>
      </c>
      <c r="BB10" s="13">
        <f>'外国人（公表）'!BB10+'日本人（公表）'!BB10</f>
        <v>54</v>
      </c>
      <c r="BC10" s="13">
        <f>'外国人（公表）'!BC10+'日本人（公表）'!BC10</f>
        <v>47</v>
      </c>
      <c r="BE10" s="67"/>
      <c r="BF10" s="9" t="s">
        <v>66</v>
      </c>
      <c r="BG10" s="13">
        <f>'外国人（公表）'!BG10+'日本人（公表）'!BG10</f>
        <v>103</v>
      </c>
      <c r="BH10" s="14">
        <f t="shared" si="8"/>
        <v>163</v>
      </c>
      <c r="BI10" s="13">
        <f>'外国人（公表）'!BI10+'日本人（公表）'!BI10</f>
        <v>71</v>
      </c>
      <c r="BJ10" s="13">
        <f>'外国人（公表）'!BJ10+'日本人（公表）'!BJ10</f>
        <v>92</v>
      </c>
      <c r="BL10" s="67"/>
      <c r="BM10" s="9" t="s">
        <v>133</v>
      </c>
      <c r="BN10" s="13">
        <f>'外国人（公表）'!BN10+'日本人（公表）'!BN10</f>
        <v>83</v>
      </c>
      <c r="BO10" s="14">
        <f t="shared" si="9"/>
        <v>205</v>
      </c>
      <c r="BP10" s="13">
        <f>'外国人（公表）'!BP10+'日本人（公表）'!BP10</f>
        <v>105</v>
      </c>
      <c r="BQ10" s="13">
        <f>'外国人（公表）'!BQ10+'日本人（公表）'!BQ10</f>
        <v>100</v>
      </c>
      <c r="BS10" s="93" t="str">
        <f>BL52</f>
        <v>田尻地域合計</v>
      </c>
      <c r="BT10" s="93"/>
      <c r="BU10" s="62">
        <f>BN52</f>
        <v>3653</v>
      </c>
      <c r="BV10" s="62">
        <f>BO52</f>
        <v>9321</v>
      </c>
      <c r="BW10" s="62">
        <f>BP52</f>
        <v>4660</v>
      </c>
      <c r="BX10" s="62">
        <f>BQ52</f>
        <v>4661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34</v>
      </c>
      <c r="D11" s="14">
        <f t="shared" si="0"/>
        <v>60</v>
      </c>
      <c r="E11" s="13">
        <f>'外国人（公表）'!E11+'日本人（公表）'!E11</f>
        <v>37</v>
      </c>
      <c r="F11" s="13">
        <f>'外国人（公表）'!F11+'日本人（公表）'!F11</f>
        <v>23</v>
      </c>
      <c r="G11" s="22"/>
      <c r="H11" s="67"/>
      <c r="I11" s="9" t="s">
        <v>424</v>
      </c>
      <c r="J11" s="13">
        <f>'外国人（公表）'!J11+'日本人（公表）'!J11</f>
        <v>282</v>
      </c>
      <c r="K11" s="14">
        <f t="shared" si="1"/>
        <v>533</v>
      </c>
      <c r="L11" s="13">
        <f>'外国人（公表）'!L11+'日本人（公表）'!L11</f>
        <v>267</v>
      </c>
      <c r="M11" s="13">
        <f>'外国人（公表）'!M11+'日本人（公表）'!M11</f>
        <v>266</v>
      </c>
      <c r="N11" s="22"/>
      <c r="O11" s="67"/>
      <c r="P11" s="9" t="s">
        <v>344</v>
      </c>
      <c r="Q11" s="13">
        <f>'外国人（公表）'!Q11+'日本人（公表）'!Q11</f>
        <v>122</v>
      </c>
      <c r="R11" s="14">
        <f t="shared" si="2"/>
        <v>324</v>
      </c>
      <c r="S11" s="13">
        <f>'外国人（公表）'!S11+'日本人（公表）'!S11</f>
        <v>153</v>
      </c>
      <c r="T11" s="13">
        <f>'外国人（公表）'!T11+'日本人（公表）'!T11</f>
        <v>171</v>
      </c>
      <c r="U11" s="22"/>
      <c r="V11" s="67"/>
      <c r="W11" s="9" t="s">
        <v>312</v>
      </c>
      <c r="X11" s="13">
        <f>'外国人（公表）'!X11+'日本人（公表）'!X11</f>
        <v>141</v>
      </c>
      <c r="Y11" s="14">
        <f t="shared" si="3"/>
        <v>331</v>
      </c>
      <c r="Z11" s="13">
        <f>'外国人（公表）'!Z11+'日本人（公表）'!Z11</f>
        <v>167</v>
      </c>
      <c r="AA11" s="13">
        <f>'外国人（公表）'!AA11+'日本人（公表）'!AA11</f>
        <v>164</v>
      </c>
      <c r="AC11" s="96"/>
      <c r="AD11" s="37" t="s">
        <v>3</v>
      </c>
      <c r="AE11" s="13">
        <f>'外国人（公表）'!AE11+'日本人（公表）'!AE11</f>
        <v>52</v>
      </c>
      <c r="AF11" s="14">
        <f t="shared" si="4"/>
        <v>113</v>
      </c>
      <c r="AG11" s="13">
        <f>'外国人（公表）'!AG11+'日本人（公表）'!AG11</f>
        <v>56</v>
      </c>
      <c r="AH11" s="13">
        <f>'外国人（公表）'!AH11+'日本人（公表）'!AH11</f>
        <v>57</v>
      </c>
      <c r="AJ11" s="67"/>
      <c r="AK11" s="11" t="s">
        <v>32</v>
      </c>
      <c r="AL11" s="13">
        <f>'外国人（公表）'!AL11+'日本人（公表）'!AL11</f>
        <v>86</v>
      </c>
      <c r="AM11" s="14">
        <f t="shared" si="5"/>
        <v>171</v>
      </c>
      <c r="AN11" s="13">
        <f>'外国人（公表）'!AN11+'日本人（公表）'!AN11</f>
        <v>77</v>
      </c>
      <c r="AO11" s="13">
        <f>'外国人（公表）'!AO11+'日本人（公表）'!AO11</f>
        <v>94</v>
      </c>
      <c r="AQ11" s="67"/>
      <c r="AR11" s="48" t="s">
        <v>195</v>
      </c>
      <c r="AS11" s="13">
        <f>'外国人（公表）'!AS11+'日本人（公表）'!AS11</f>
        <v>52</v>
      </c>
      <c r="AT11" s="14">
        <f t="shared" si="6"/>
        <v>157</v>
      </c>
      <c r="AU11" s="13">
        <f>'外国人（公表）'!AU11+'日本人（公表）'!AU11</f>
        <v>83</v>
      </c>
      <c r="AV11" s="13">
        <f>'外国人（公表）'!AV11+'日本人（公表）'!AV11</f>
        <v>74</v>
      </c>
      <c r="AX11" s="67"/>
      <c r="AY11" s="9" t="s">
        <v>160</v>
      </c>
      <c r="AZ11" s="13">
        <f>'外国人（公表）'!AZ11+'日本人（公表）'!AZ11</f>
        <v>59</v>
      </c>
      <c r="BA11" s="14">
        <f t="shared" si="7"/>
        <v>154</v>
      </c>
      <c r="BB11" s="13">
        <f>'外国人（公表）'!BB11+'日本人（公表）'!BB11</f>
        <v>73</v>
      </c>
      <c r="BC11" s="13">
        <f>'外国人（公表）'!BC11+'日本人（公表）'!BC11</f>
        <v>81</v>
      </c>
      <c r="BE11" s="67"/>
      <c r="BF11" s="9" t="s">
        <v>69</v>
      </c>
      <c r="BG11" s="13">
        <f>'外国人（公表）'!BG11+'日本人（公表）'!BG11</f>
        <v>110</v>
      </c>
      <c r="BH11" s="14">
        <f t="shared" si="8"/>
        <v>178</v>
      </c>
      <c r="BI11" s="13">
        <f>'外国人（公表）'!BI11+'日本人（公表）'!BI11</f>
        <v>94</v>
      </c>
      <c r="BJ11" s="13">
        <f>'外国人（公表）'!BJ11+'日本人（公表）'!BJ11</f>
        <v>84</v>
      </c>
      <c r="BL11" s="67"/>
      <c r="BM11" s="9" t="s">
        <v>429</v>
      </c>
      <c r="BN11" s="13">
        <f>'外国人（公表）'!BN11+'日本人（公表）'!BN11</f>
        <v>92</v>
      </c>
      <c r="BO11" s="14">
        <f t="shared" si="9"/>
        <v>227</v>
      </c>
      <c r="BP11" s="13">
        <f>'外国人（公表）'!BP11+'日本人（公表）'!BP11</f>
        <v>107</v>
      </c>
      <c r="BQ11" s="13">
        <f>'外国人（公表）'!BQ11+'日本人（公表）'!BQ11</f>
        <v>120</v>
      </c>
      <c r="BS11" s="93" t="s">
        <v>25</v>
      </c>
      <c r="BT11" s="93"/>
      <c r="BU11" s="93">
        <f>SUM(BU4:BU10)</f>
        <v>53152</v>
      </c>
      <c r="BV11" s="93">
        <f>SUM(BV4:BV10)</f>
        <v>120876</v>
      </c>
      <c r="BW11" s="93">
        <f>SUM(BW4:BW10)</f>
        <v>59578</v>
      </c>
      <c r="BX11" s="93">
        <f>SUM(BX4:BX10)</f>
        <v>61298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120</v>
      </c>
      <c r="D12" s="14">
        <f t="shared" si="0"/>
        <v>252</v>
      </c>
      <c r="E12" s="13">
        <f>'外国人（公表）'!E12+'日本人（公表）'!E12</f>
        <v>109</v>
      </c>
      <c r="F12" s="13">
        <f>'外国人（公表）'!F12+'日本人（公表）'!F12</f>
        <v>143</v>
      </c>
      <c r="G12" s="22"/>
      <c r="H12" s="67"/>
      <c r="I12" s="9" t="s">
        <v>115</v>
      </c>
      <c r="J12" s="13">
        <f>'外国人（公表）'!J12+'日本人（公表）'!J12</f>
        <v>387</v>
      </c>
      <c r="K12" s="14">
        <f t="shared" si="1"/>
        <v>867</v>
      </c>
      <c r="L12" s="13">
        <f>'外国人（公表）'!L12+'日本人（公表）'!L12</f>
        <v>435</v>
      </c>
      <c r="M12" s="13">
        <f>'外国人（公表）'!M12+'日本人（公表）'!M12</f>
        <v>432</v>
      </c>
      <c r="N12" s="22"/>
      <c r="O12" s="67"/>
      <c r="P12" s="9" t="s">
        <v>180</v>
      </c>
      <c r="Q12" s="13">
        <f>'外国人（公表）'!Q12+'日本人（公表）'!Q12</f>
        <v>69</v>
      </c>
      <c r="R12" s="14">
        <f t="shared" si="2"/>
        <v>155</v>
      </c>
      <c r="S12" s="13">
        <f>'外国人（公表）'!S12+'日本人（公表）'!S12</f>
        <v>79</v>
      </c>
      <c r="T12" s="13">
        <f>'外国人（公表）'!T12+'日本人（公表）'!T12</f>
        <v>76</v>
      </c>
      <c r="U12" s="22"/>
      <c r="V12" s="67"/>
      <c r="W12" s="9" t="s">
        <v>185</v>
      </c>
      <c r="X12" s="13">
        <f>'外国人（公表）'!X12+'日本人（公表）'!X12</f>
        <v>124</v>
      </c>
      <c r="Y12" s="14">
        <f t="shared" si="3"/>
        <v>331</v>
      </c>
      <c r="Z12" s="13">
        <f>'外国人（公表）'!Z12+'日本人（公表）'!Z12</f>
        <v>171</v>
      </c>
      <c r="AA12" s="13">
        <f>'外国人（公表）'!AA12+'日本人（公表）'!AA12</f>
        <v>160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79</v>
      </c>
      <c r="AG12" s="13">
        <f>'外国人（公表）'!AG12+'日本人（公表）'!AG12</f>
        <v>42</v>
      </c>
      <c r="AH12" s="13">
        <f>'外国人（公表）'!AH12+'日本人（公表）'!AH12</f>
        <v>37</v>
      </c>
      <c r="AJ12" s="67"/>
      <c r="AK12" s="11" t="s">
        <v>126</v>
      </c>
      <c r="AL12" s="13">
        <f>'外国人（公表）'!AL12+'日本人（公表）'!AL12</f>
        <v>273</v>
      </c>
      <c r="AM12" s="14">
        <f t="shared" si="5"/>
        <v>648</v>
      </c>
      <c r="AN12" s="13">
        <f>'外国人（公表）'!AN12+'日本人（公表）'!AN12</f>
        <v>331</v>
      </c>
      <c r="AO12" s="13">
        <f>'外国人（公表）'!AO12+'日本人（公表）'!AO12</f>
        <v>317</v>
      </c>
      <c r="AQ12" s="67"/>
      <c r="AR12" s="9" t="s">
        <v>320</v>
      </c>
      <c r="AS12" s="13">
        <f>'外国人（公表）'!AS12+'日本人（公表）'!AS12</f>
        <v>171</v>
      </c>
      <c r="AT12" s="14">
        <f t="shared" si="6"/>
        <v>448</v>
      </c>
      <c r="AU12" s="13">
        <f>'外国人（公表）'!AU12+'日本人（公表）'!AU12</f>
        <v>229</v>
      </c>
      <c r="AV12" s="13">
        <f>'外国人（公表）'!AV12+'日本人（公表）'!AV12</f>
        <v>219</v>
      </c>
      <c r="AX12" s="67"/>
      <c r="AY12" s="9" t="s">
        <v>88</v>
      </c>
      <c r="AZ12" s="13">
        <f>'外国人（公表）'!AZ12+'日本人（公表）'!AZ12</f>
        <v>75</v>
      </c>
      <c r="BA12" s="14">
        <f t="shared" si="7"/>
        <v>212</v>
      </c>
      <c r="BB12" s="13">
        <f>'外国人（公表）'!BB12+'日本人（公表）'!BB12</f>
        <v>110</v>
      </c>
      <c r="BC12" s="13">
        <f>'外国人（公表）'!BC12+'日本人（公表）'!BC12</f>
        <v>102</v>
      </c>
      <c r="BE12" s="67"/>
      <c r="BF12" s="9" t="s">
        <v>70</v>
      </c>
      <c r="BG12" s="13">
        <f>'外国人（公表）'!BG12+'日本人（公表）'!BG12</f>
        <v>81</v>
      </c>
      <c r="BH12" s="14">
        <f t="shared" si="8"/>
        <v>135</v>
      </c>
      <c r="BI12" s="13">
        <f>'外国人（公表）'!BI12+'日本人（公表）'!BI12</f>
        <v>66</v>
      </c>
      <c r="BJ12" s="13">
        <f>'外国人（公表）'!BJ12+'日本人（公表）'!BJ12</f>
        <v>69</v>
      </c>
      <c r="BL12" s="67"/>
      <c r="BM12" s="9" t="s">
        <v>10</v>
      </c>
      <c r="BN12" s="13">
        <f>'外国人（公表）'!BN12+'日本人（公表）'!BN12</f>
        <v>222</v>
      </c>
      <c r="BO12" s="14">
        <f t="shared" si="9"/>
        <v>474</v>
      </c>
      <c r="BP12" s="13">
        <f>'外国人（公表）'!BP12+'日本人（公表）'!BP12</f>
        <v>226</v>
      </c>
      <c r="BQ12" s="13">
        <f>'外国人（公表）'!BQ12+'日本人（公表）'!BQ12</f>
        <v>248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394</v>
      </c>
      <c r="D13" s="14">
        <f t="shared" si="0"/>
        <v>810</v>
      </c>
      <c r="E13" s="13">
        <f>'外国人（公表）'!E13+'日本人（公表）'!E13</f>
        <v>399</v>
      </c>
      <c r="F13" s="13">
        <f>'外国人（公表）'!F13+'日本人（公表）'!F13</f>
        <v>411</v>
      </c>
      <c r="G13" s="22"/>
      <c r="H13" s="67"/>
      <c r="I13" s="9" t="s">
        <v>218</v>
      </c>
      <c r="J13" s="13">
        <f>'外国人（公表）'!J13+'日本人（公表）'!J13</f>
        <v>426</v>
      </c>
      <c r="K13" s="14">
        <f t="shared" si="1"/>
        <v>931</v>
      </c>
      <c r="L13" s="13">
        <f>'外国人（公表）'!L13+'日本人（公表）'!L13</f>
        <v>469</v>
      </c>
      <c r="M13" s="13">
        <f>'外国人（公表）'!M13+'日本人（公表）'!M13</f>
        <v>462</v>
      </c>
      <c r="N13" s="22"/>
      <c r="O13" s="67"/>
      <c r="P13" s="31" t="s">
        <v>341</v>
      </c>
      <c r="Q13" s="13">
        <f>'外国人（公表）'!Q13+'日本人（公表）'!Q13</f>
        <v>141</v>
      </c>
      <c r="R13" s="14">
        <f t="shared" si="2"/>
        <v>357</v>
      </c>
      <c r="S13" s="13">
        <f>'外国人（公表）'!S13+'日本人（公表）'!S13</f>
        <v>188</v>
      </c>
      <c r="T13" s="13">
        <f>'外国人（公表）'!T13+'日本人（公表）'!T13</f>
        <v>169</v>
      </c>
      <c r="U13" s="22"/>
      <c r="V13" s="67"/>
      <c r="W13" s="9" t="s">
        <v>186</v>
      </c>
      <c r="X13" s="13">
        <f>'外国人（公表）'!X13+'日本人（公表）'!X13</f>
        <v>152</v>
      </c>
      <c r="Y13" s="14">
        <f t="shared" si="3"/>
        <v>403</v>
      </c>
      <c r="Z13" s="13">
        <f>'外国人（公表）'!Z13+'日本人（公表）'!Z13</f>
        <v>195</v>
      </c>
      <c r="AA13" s="13">
        <f>'外国人（公表）'!AA13+'日本人（公表）'!AA13</f>
        <v>208</v>
      </c>
      <c r="AC13" s="96"/>
      <c r="AD13" s="37" t="s">
        <v>204</v>
      </c>
      <c r="AE13" s="13">
        <f>'外国人（公表）'!AE13+'日本人（公表）'!AE13</f>
        <v>38</v>
      </c>
      <c r="AF13" s="14">
        <f t="shared" si="4"/>
        <v>102</v>
      </c>
      <c r="AG13" s="13">
        <f>'外国人（公表）'!AG13+'日本人（公表）'!AG13</f>
        <v>48</v>
      </c>
      <c r="AH13" s="13">
        <f>'外国人（公表）'!AH13+'日本人（公表）'!AH13</f>
        <v>54</v>
      </c>
      <c r="AJ13" s="67"/>
      <c r="AK13" s="46" t="s">
        <v>451</v>
      </c>
      <c r="AL13" s="13">
        <f>'外国人（公表）'!AL13+'日本人（公表）'!AL13</f>
        <v>240</v>
      </c>
      <c r="AM13" s="14">
        <f t="shared" si="5"/>
        <v>594</v>
      </c>
      <c r="AN13" s="13">
        <f>'外国人（公表）'!AN13+'日本人（公表）'!AN13</f>
        <v>295</v>
      </c>
      <c r="AO13" s="13">
        <f>'外国人（公表）'!AO13+'日本人（公表）'!AO13</f>
        <v>299</v>
      </c>
      <c r="AQ13" s="67"/>
      <c r="AR13" s="9" t="s">
        <v>321</v>
      </c>
      <c r="AS13" s="13">
        <f>'外国人（公表）'!AS13+'日本人（公表）'!AS13</f>
        <v>116</v>
      </c>
      <c r="AT13" s="14">
        <f t="shared" si="6"/>
        <v>210</v>
      </c>
      <c r="AU13" s="13">
        <f>'外国人（公表）'!AU13+'日本人（公表）'!AU13</f>
        <v>83</v>
      </c>
      <c r="AV13" s="13">
        <f>'外国人（公表）'!AV13+'日本人（公表）'!AV13</f>
        <v>127</v>
      </c>
      <c r="AX13" s="68"/>
      <c r="AY13" s="17" t="s">
        <v>14</v>
      </c>
      <c r="AZ13" s="14">
        <f>SUM(AZ6:AZ12)</f>
        <v>379</v>
      </c>
      <c r="BA13" s="14">
        <f>SUM(BA6:BA12)</f>
        <v>943</v>
      </c>
      <c r="BB13" s="14">
        <f>SUM(BB6:BB12)</f>
        <v>490</v>
      </c>
      <c r="BC13" s="14">
        <f>SUM(BC6:BC12)</f>
        <v>453</v>
      </c>
      <c r="BE13" s="67"/>
      <c r="BF13" s="9" t="s">
        <v>322</v>
      </c>
      <c r="BG13" s="13">
        <f>'外国人（公表）'!BG13+'日本人（公表）'!BG13</f>
        <v>210</v>
      </c>
      <c r="BH13" s="14">
        <f t="shared" si="8"/>
        <v>354</v>
      </c>
      <c r="BI13" s="13">
        <f>'外国人（公表）'!BI13+'日本人（公表）'!BI13</f>
        <v>162</v>
      </c>
      <c r="BJ13" s="13">
        <f>'外国人（公表）'!BJ13+'日本人（公表）'!BJ13</f>
        <v>192</v>
      </c>
      <c r="BL13" s="67"/>
      <c r="BM13" s="9" t="s">
        <v>266</v>
      </c>
      <c r="BN13" s="13">
        <f>'外国人（公表）'!BN13+'日本人（公表）'!BN13</f>
        <v>90</v>
      </c>
      <c r="BO13" s="14">
        <f t="shared" si="9"/>
        <v>270</v>
      </c>
      <c r="BP13" s="13">
        <f>'外国人（公表）'!BP13+'日本人（公表）'!BP13</f>
        <v>137</v>
      </c>
      <c r="BQ13" s="13">
        <f>'外国人（公表）'!BQ13+'日本人（公表）'!BQ13</f>
        <v>133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278</v>
      </c>
      <c r="D14" s="14">
        <f t="shared" si="0"/>
        <v>600</v>
      </c>
      <c r="E14" s="13">
        <f>'外国人（公表）'!E14+'日本人（公表）'!E14</f>
        <v>286</v>
      </c>
      <c r="F14" s="13">
        <f>'外国人（公表）'!F14+'日本人（公表）'!F14</f>
        <v>314</v>
      </c>
      <c r="G14" s="22"/>
      <c r="H14" s="67"/>
      <c r="I14" s="9" t="s">
        <v>324</v>
      </c>
      <c r="J14" s="13">
        <f>'外国人（公表）'!J14+'日本人（公表）'!J14</f>
        <v>517</v>
      </c>
      <c r="K14" s="14">
        <f t="shared" si="1"/>
        <v>1081</v>
      </c>
      <c r="L14" s="13">
        <f>'外国人（公表）'!L14+'日本人（公表）'!L14</f>
        <v>540</v>
      </c>
      <c r="M14" s="13">
        <f>'外国人（公表）'!M14+'日本人（公表）'!M14</f>
        <v>541</v>
      </c>
      <c r="N14" s="22"/>
      <c r="O14" s="67"/>
      <c r="P14" s="9" t="s">
        <v>131</v>
      </c>
      <c r="Q14" s="13">
        <f>'外国人（公表）'!Q14+'日本人（公表）'!Q14</f>
        <v>75</v>
      </c>
      <c r="R14" s="14">
        <f t="shared" si="2"/>
        <v>179</v>
      </c>
      <c r="S14" s="13">
        <f>'外国人（公表）'!S14+'日本人（公表）'!S14</f>
        <v>90</v>
      </c>
      <c r="T14" s="13">
        <f>'外国人（公表）'!T14+'日本人（公表）'!T14</f>
        <v>89</v>
      </c>
      <c r="U14" s="22"/>
      <c r="V14" s="67"/>
      <c r="W14" s="9" t="s">
        <v>391</v>
      </c>
      <c r="X14" s="13">
        <f>'外国人（公表）'!X14+'日本人（公表）'!X14</f>
        <v>240</v>
      </c>
      <c r="Y14" s="14">
        <f t="shared" si="3"/>
        <v>547</v>
      </c>
      <c r="Z14" s="13">
        <f>'外国人（公表）'!Z14+'日本人（公表）'!Z14</f>
        <v>263</v>
      </c>
      <c r="AA14" s="13">
        <f>'外国人（公表）'!AA14+'日本人（公表）'!AA14</f>
        <v>284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283</v>
      </c>
      <c r="AG14" s="13">
        <f>'外国人（公表）'!AG14+'日本人（公表）'!AG14</f>
        <v>145</v>
      </c>
      <c r="AH14" s="13">
        <f>'外国人（公表）'!AH14+'日本人（公表）'!AH14</f>
        <v>138</v>
      </c>
      <c r="AJ14" s="67"/>
      <c r="AK14" s="11" t="s">
        <v>323</v>
      </c>
      <c r="AL14" s="13">
        <f>'外国人（公表）'!AL14+'日本人（公表）'!AL14</f>
        <v>220</v>
      </c>
      <c r="AM14" s="14">
        <f t="shared" si="5"/>
        <v>474</v>
      </c>
      <c r="AN14" s="13">
        <f>'外国人（公表）'!AN14+'日本人（公表）'!AN14</f>
        <v>221</v>
      </c>
      <c r="AO14" s="13">
        <f>'外国人（公表）'!AO14+'日本人（公表）'!AO14</f>
        <v>253</v>
      </c>
      <c r="AQ14" s="67"/>
      <c r="AR14" s="9" t="s">
        <v>326</v>
      </c>
      <c r="AS14" s="13">
        <f>'外国人（公表）'!AS14+'日本人（公表）'!AS14</f>
        <v>98</v>
      </c>
      <c r="AT14" s="14">
        <f t="shared" si="6"/>
        <v>211</v>
      </c>
      <c r="AU14" s="13">
        <f>'外国人（公表）'!AU14+'日本人（公表）'!AU14</f>
        <v>98</v>
      </c>
      <c r="AV14" s="13">
        <f>'外国人（公表）'!AV14+'日本人（公表）'!AV14</f>
        <v>113</v>
      </c>
      <c r="AX14" s="66" t="s">
        <v>392</v>
      </c>
      <c r="AY14" s="26" t="s">
        <v>74</v>
      </c>
      <c r="AZ14" s="13">
        <f>'外国人（公表）'!AZ14+'日本人（公表）'!AZ14</f>
        <v>18</v>
      </c>
      <c r="BA14" s="14">
        <f t="shared" ref="BA14:BA20" si="10">SUM(BB14:BC14)</f>
        <v>44</v>
      </c>
      <c r="BB14" s="13">
        <f>'外国人（公表）'!BB14+'日本人（公表）'!BB14</f>
        <v>26</v>
      </c>
      <c r="BC14" s="13">
        <f>'外国人（公表）'!BC14+'日本人（公表）'!BC14</f>
        <v>18</v>
      </c>
      <c r="BE14" s="67"/>
      <c r="BF14" s="9" t="s">
        <v>68</v>
      </c>
      <c r="BG14" s="13">
        <f>'外国人（公表）'!BG14+'日本人（公表）'!BG14</f>
        <v>156</v>
      </c>
      <c r="BH14" s="14">
        <f t="shared" si="8"/>
        <v>321</v>
      </c>
      <c r="BI14" s="13">
        <f>'外国人（公表）'!BI14+'日本人（公表）'!BI14</f>
        <v>148</v>
      </c>
      <c r="BJ14" s="13">
        <f>'外国人（公表）'!BJ14+'日本人（公表）'!BJ14</f>
        <v>173</v>
      </c>
      <c r="BL14" s="67"/>
      <c r="BM14" s="9" t="s">
        <v>328</v>
      </c>
      <c r="BN14" s="13">
        <f>'外国人（公表）'!BN14+'日本人（公表）'!BN14</f>
        <v>33</v>
      </c>
      <c r="BO14" s="14">
        <f t="shared" si="9"/>
        <v>74</v>
      </c>
      <c r="BP14" s="13">
        <f>'外国人（公表）'!BP14+'日本人（公表）'!BP14</f>
        <v>35</v>
      </c>
      <c r="BQ14" s="13">
        <f>'外国人（公表）'!BQ14+'日本人（公表）'!BQ14</f>
        <v>39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458</v>
      </c>
      <c r="D15" s="14">
        <f t="shared" si="0"/>
        <v>1034</v>
      </c>
      <c r="E15" s="13">
        <f>'外国人（公表）'!E15+'日本人（公表）'!E15</f>
        <v>493</v>
      </c>
      <c r="F15" s="13">
        <f>'外国人（公表）'!F15+'日本人（公表）'!F15</f>
        <v>541</v>
      </c>
      <c r="G15" s="22"/>
      <c r="H15" s="67"/>
      <c r="I15" s="9" t="s">
        <v>56</v>
      </c>
      <c r="J15" s="13">
        <f>'外国人（公表）'!J15+'日本人（公表）'!J15</f>
        <v>354</v>
      </c>
      <c r="K15" s="14">
        <f t="shared" si="1"/>
        <v>778</v>
      </c>
      <c r="L15" s="13">
        <f>'外国人（公表）'!L15+'日本人（公表）'!L15</f>
        <v>381</v>
      </c>
      <c r="M15" s="13">
        <f>'外国人（公表）'!M15+'日本人（公表）'!M15</f>
        <v>397</v>
      </c>
      <c r="N15" s="22"/>
      <c r="O15" s="67"/>
      <c r="P15" s="26" t="s">
        <v>248</v>
      </c>
      <c r="Q15" s="13">
        <f>'外国人（公表）'!Q15+'日本人（公表）'!Q15</f>
        <v>91</v>
      </c>
      <c r="R15" s="14">
        <f t="shared" si="2"/>
        <v>217</v>
      </c>
      <c r="S15" s="13">
        <f>'外国人（公表）'!S15+'日本人（公表）'!S15</f>
        <v>101</v>
      </c>
      <c r="T15" s="13">
        <f>'外国人（公表）'!T15+'日本人（公表）'!T15</f>
        <v>116</v>
      </c>
      <c r="U15" s="22"/>
      <c r="V15" s="67"/>
      <c r="W15" s="9" t="s">
        <v>443</v>
      </c>
      <c r="X15" s="13">
        <f>'外国人（公表）'!X15+'日本人（公表）'!X15</f>
        <v>100</v>
      </c>
      <c r="Y15" s="14">
        <f t="shared" si="3"/>
        <v>264</v>
      </c>
      <c r="Z15" s="13">
        <f>'外国人（公表）'!Z15+'日本人（公表）'!Z15</f>
        <v>124</v>
      </c>
      <c r="AA15" s="13">
        <f>'外国人（公表）'!AA15+'日本人（公表）'!AA15</f>
        <v>140</v>
      </c>
      <c r="AC15" s="96"/>
      <c r="AD15" s="37" t="s">
        <v>205</v>
      </c>
      <c r="AE15" s="13">
        <f>'外国人（公表）'!AE15+'日本人（公表）'!AE15</f>
        <v>158</v>
      </c>
      <c r="AF15" s="14">
        <f t="shared" si="4"/>
        <v>368</v>
      </c>
      <c r="AG15" s="13">
        <f>'外国人（公表）'!AG15+'日本人（公表）'!AG15</f>
        <v>179</v>
      </c>
      <c r="AH15" s="13">
        <f>'外国人（公表）'!AH15+'日本人（公表）'!AH15</f>
        <v>189</v>
      </c>
      <c r="AJ15" s="67"/>
      <c r="AK15" s="11" t="s">
        <v>223</v>
      </c>
      <c r="AL15" s="13">
        <f>'外国人（公表）'!AL15+'日本人（公表）'!AL15</f>
        <v>138</v>
      </c>
      <c r="AM15" s="14">
        <f t="shared" si="5"/>
        <v>280</v>
      </c>
      <c r="AN15" s="13">
        <f>'外国人（公表）'!AN15+'日本人（公表）'!AN15</f>
        <v>140</v>
      </c>
      <c r="AO15" s="13">
        <f>'外国人（公表）'!AO15+'日本人（公表）'!AO15</f>
        <v>140</v>
      </c>
      <c r="AQ15" s="68"/>
      <c r="AR15" s="7" t="s">
        <v>14</v>
      </c>
      <c r="AS15" s="27">
        <f>SUM(AS6:AS14)</f>
        <v>1437</v>
      </c>
      <c r="AT15" s="27">
        <f>SUM(AT6:AT14)</f>
        <v>3347</v>
      </c>
      <c r="AU15" s="27">
        <f>SUM(AU6:AU14)</f>
        <v>1633</v>
      </c>
      <c r="AV15" s="27">
        <f>SUM(AV6:AV14)</f>
        <v>1714</v>
      </c>
      <c r="AX15" s="67"/>
      <c r="AY15" s="9" t="s">
        <v>253</v>
      </c>
      <c r="AZ15" s="13">
        <f>'外国人（公表）'!AZ15+'日本人（公表）'!AZ15</f>
        <v>51</v>
      </c>
      <c r="BA15" s="14">
        <f t="shared" si="10"/>
        <v>134</v>
      </c>
      <c r="BB15" s="13">
        <f>'外国人（公表）'!BB15+'日本人（公表）'!BB15</f>
        <v>71</v>
      </c>
      <c r="BC15" s="13">
        <f>'外国人（公表）'!BC15+'日本人（公表）'!BC15</f>
        <v>63</v>
      </c>
      <c r="BE15" s="67"/>
      <c r="BF15" s="9" t="s">
        <v>77</v>
      </c>
      <c r="BG15" s="13">
        <f>'外国人（公表）'!BG15+'日本人（公表）'!BG15</f>
        <v>89</v>
      </c>
      <c r="BH15" s="14">
        <f t="shared" si="8"/>
        <v>153</v>
      </c>
      <c r="BI15" s="13">
        <f>'外国人（公表）'!BI15+'日本人（公表）'!BI15</f>
        <v>67</v>
      </c>
      <c r="BJ15" s="13">
        <f>'外国人（公表）'!BJ15+'日本人（公表）'!BJ15</f>
        <v>86</v>
      </c>
      <c r="BL15" s="67"/>
      <c r="BM15" s="9" t="s">
        <v>20</v>
      </c>
      <c r="BN15" s="13">
        <f>'外国人（公表）'!BN15+'日本人（公表）'!BN15</f>
        <v>93</v>
      </c>
      <c r="BO15" s="14">
        <f t="shared" si="9"/>
        <v>235</v>
      </c>
      <c r="BP15" s="13">
        <f>'外国人（公表）'!BP15+'日本人（公表）'!BP15</f>
        <v>137</v>
      </c>
      <c r="BQ15" s="13">
        <f>'外国人（公表）'!BQ15+'日本人（公表）'!BQ15</f>
        <v>98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427</v>
      </c>
      <c r="D16" s="14">
        <f t="shared" si="0"/>
        <v>933</v>
      </c>
      <c r="E16" s="13">
        <f>'外国人（公表）'!E16+'日本人（公表）'!E16</f>
        <v>452</v>
      </c>
      <c r="F16" s="13">
        <f>'外国人（公表）'!F16+'日本人（公表）'!F16</f>
        <v>481</v>
      </c>
      <c r="G16" s="22"/>
      <c r="H16" s="67"/>
      <c r="I16" s="9" t="s">
        <v>316</v>
      </c>
      <c r="J16" s="13">
        <f>'外国人（公表）'!J16+'日本人（公表）'!J16</f>
        <v>494</v>
      </c>
      <c r="K16" s="14">
        <f t="shared" si="1"/>
        <v>1048</v>
      </c>
      <c r="L16" s="13">
        <f>'外国人（公表）'!L16+'日本人（公表）'!L16</f>
        <v>514</v>
      </c>
      <c r="M16" s="13">
        <f>'外国人（公表）'!M16+'日本人（公表）'!M16</f>
        <v>534</v>
      </c>
      <c r="N16" s="22"/>
      <c r="O16" s="67"/>
      <c r="P16" s="9" t="s">
        <v>175</v>
      </c>
      <c r="Q16" s="13">
        <f>'外国人（公表）'!Q16+'日本人（公表）'!Q16</f>
        <v>98</v>
      </c>
      <c r="R16" s="14">
        <f t="shared" si="2"/>
        <v>236</v>
      </c>
      <c r="S16" s="13">
        <f>'外国人（公表）'!S16+'日本人（公表）'!S16</f>
        <v>116</v>
      </c>
      <c r="T16" s="13">
        <f>'外国人（公表）'!T16+'日本人（公表）'!T16</f>
        <v>120</v>
      </c>
      <c r="U16" s="22"/>
      <c r="V16" s="67"/>
      <c r="W16" s="9" t="s">
        <v>187</v>
      </c>
      <c r="X16" s="13">
        <f>'外国人（公表）'!X16+'日本人（公表）'!X16</f>
        <v>35</v>
      </c>
      <c r="Y16" s="14">
        <f t="shared" si="3"/>
        <v>92</v>
      </c>
      <c r="Z16" s="13">
        <f>'外国人（公表）'!Z16+'日本人（公表）'!Z16</f>
        <v>44</v>
      </c>
      <c r="AA16" s="13">
        <f>'外国人（公表）'!AA16+'日本人（公表）'!AA16</f>
        <v>48</v>
      </c>
      <c r="AC16" s="96"/>
      <c r="AD16" s="37" t="s">
        <v>206</v>
      </c>
      <c r="AE16" s="13">
        <f>'外国人（公表）'!AE16+'日本人（公表）'!AE16</f>
        <v>47</v>
      </c>
      <c r="AF16" s="14">
        <f t="shared" si="4"/>
        <v>116</v>
      </c>
      <c r="AG16" s="13">
        <f>'外国人（公表）'!AG16+'日本人（公表）'!AG16</f>
        <v>64</v>
      </c>
      <c r="AH16" s="13">
        <f>'外国人（公表）'!AH16+'日本人（公表）'!AH16</f>
        <v>52</v>
      </c>
      <c r="AJ16" s="67"/>
      <c r="AK16" s="11" t="s">
        <v>176</v>
      </c>
      <c r="AL16" s="13">
        <f>'外国人（公表）'!AL16+'日本人（公表）'!AL16</f>
        <v>453</v>
      </c>
      <c r="AM16" s="14">
        <f t="shared" si="5"/>
        <v>1131</v>
      </c>
      <c r="AN16" s="13">
        <f>'外国人（公表）'!AN16+'日本人（公表）'!AN16</f>
        <v>580</v>
      </c>
      <c r="AO16" s="13">
        <f>'外国人（公表）'!AO16+'日本人（公表）'!AO16</f>
        <v>551</v>
      </c>
      <c r="AQ16" s="66" t="s">
        <v>399</v>
      </c>
      <c r="AR16" s="9" t="s">
        <v>330</v>
      </c>
      <c r="AS16" s="13">
        <f>'外国人（公表）'!AS16+'日本人（公表）'!AS16</f>
        <v>249</v>
      </c>
      <c r="AT16" s="14">
        <f t="shared" ref="AT16:AT23" si="11">SUM(AU16:AV16)</f>
        <v>540</v>
      </c>
      <c r="AU16" s="13">
        <f>'外国人（公表）'!AU16+'日本人（公表）'!AU16</f>
        <v>271</v>
      </c>
      <c r="AV16" s="13">
        <f>'外国人（公表）'!AV16+'日本人（公表）'!AV16</f>
        <v>269</v>
      </c>
      <c r="AX16" s="67"/>
      <c r="AY16" s="9" t="s">
        <v>41</v>
      </c>
      <c r="AZ16" s="13">
        <f>'外国人（公表）'!AZ16+'日本人（公表）'!AZ16</f>
        <v>66</v>
      </c>
      <c r="BA16" s="14">
        <f t="shared" si="10"/>
        <v>145</v>
      </c>
      <c r="BB16" s="13">
        <f>'外国人（公表）'!BB16+'日本人（公表）'!BB16</f>
        <v>67</v>
      </c>
      <c r="BC16" s="13">
        <f>'外国人（公表）'!BC16+'日本人（公表）'!BC16</f>
        <v>78</v>
      </c>
      <c r="BE16" s="68"/>
      <c r="BF16" s="7" t="s">
        <v>14</v>
      </c>
      <c r="BG16" s="53">
        <f>SUM(BG6:BG15)</f>
        <v>1132</v>
      </c>
      <c r="BH16" s="53">
        <f>SUM(BH6:BH15)</f>
        <v>2002</v>
      </c>
      <c r="BI16" s="53">
        <f>SUM(BI6:BI15)</f>
        <v>955</v>
      </c>
      <c r="BJ16" s="53">
        <f>SUM(BJ6:BJ15)</f>
        <v>1047</v>
      </c>
      <c r="BL16" s="67"/>
      <c r="BM16" s="9" t="s">
        <v>60</v>
      </c>
      <c r="BN16" s="13">
        <f>'外国人（公表）'!BN16+'日本人（公表）'!BN16</f>
        <v>38</v>
      </c>
      <c r="BO16" s="14">
        <f t="shared" si="9"/>
        <v>112</v>
      </c>
      <c r="BP16" s="13">
        <f>'外国人（公表）'!BP16+'日本人（公表）'!BP16</f>
        <v>48</v>
      </c>
      <c r="BQ16" s="13">
        <f>'外国人（公表）'!BQ16+'日本人（公表）'!BQ16</f>
        <v>64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283</v>
      </c>
      <c r="D17" s="14">
        <f t="shared" si="0"/>
        <v>553</v>
      </c>
      <c r="E17" s="13">
        <f>'外国人（公表）'!E17+'日本人（公表）'!E17</f>
        <v>277</v>
      </c>
      <c r="F17" s="13">
        <f>'外国人（公表）'!F17+'日本人（公表）'!F17</f>
        <v>276</v>
      </c>
      <c r="G17" s="22"/>
      <c r="H17" s="67"/>
      <c r="I17" s="9" t="s">
        <v>329</v>
      </c>
      <c r="J17" s="13">
        <f>'外国人（公表）'!J17+'日本人（公表）'!J17</f>
        <v>506</v>
      </c>
      <c r="K17" s="14">
        <f t="shared" si="1"/>
        <v>1287</v>
      </c>
      <c r="L17" s="13">
        <f>'外国人（公表）'!L17+'日本人（公表）'!L17</f>
        <v>632</v>
      </c>
      <c r="M17" s="13">
        <f>'外国人（公表）'!M17+'日本人（公表）'!M17</f>
        <v>655</v>
      </c>
      <c r="N17" s="22"/>
      <c r="O17" s="68"/>
      <c r="P17" s="7" t="s">
        <v>14</v>
      </c>
      <c r="Q17" s="27">
        <f>SUM(Q6:Q16)</f>
        <v>888</v>
      </c>
      <c r="R17" s="27">
        <f>SUM(R6:R16)</f>
        <v>2208</v>
      </c>
      <c r="S17" s="27">
        <f>SUM(S6:S16)</f>
        <v>1098</v>
      </c>
      <c r="T17" s="27">
        <f>SUM(T6:T16)</f>
        <v>1110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76</v>
      </c>
      <c r="Z17" s="13">
        <f>'外国人（公表）'!Z17+'日本人（公表）'!Z17</f>
        <v>41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47</v>
      </c>
      <c r="AF17" s="14">
        <f t="shared" si="4"/>
        <v>129</v>
      </c>
      <c r="AG17" s="13">
        <f>'外国人（公表）'!AG17+'日本人（公表）'!AG17</f>
        <v>67</v>
      </c>
      <c r="AH17" s="13">
        <f>'外国人（公表）'!AH17+'日本人（公表）'!AH17</f>
        <v>62</v>
      </c>
      <c r="AJ17" s="67"/>
      <c r="AK17" s="11" t="s">
        <v>452</v>
      </c>
      <c r="AL17" s="13">
        <f>'外国人（公表）'!AL17+'日本人（公表）'!AL17</f>
        <v>265</v>
      </c>
      <c r="AM17" s="14">
        <f t="shared" si="5"/>
        <v>658</v>
      </c>
      <c r="AN17" s="13">
        <f>'外国人（公表）'!AN17+'日本人（公表）'!AN17</f>
        <v>323</v>
      </c>
      <c r="AO17" s="13">
        <f>'外国人（公表）'!AO17+'日本人（公表）'!AO17</f>
        <v>335</v>
      </c>
      <c r="AQ17" s="67"/>
      <c r="AR17" s="9" t="s">
        <v>71</v>
      </c>
      <c r="AS17" s="13">
        <f>'外国人（公表）'!AS17+'日本人（公表）'!AS17</f>
        <v>207</v>
      </c>
      <c r="AT17" s="14">
        <f t="shared" si="11"/>
        <v>497</v>
      </c>
      <c r="AU17" s="13">
        <f>'外国人（公表）'!AU17+'日本人（公表）'!AU17</f>
        <v>230</v>
      </c>
      <c r="AV17" s="13">
        <f>'外国人（公表）'!AV17+'日本人（公表）'!AV17</f>
        <v>267</v>
      </c>
      <c r="AX17" s="67"/>
      <c r="AY17" s="9" t="s">
        <v>163</v>
      </c>
      <c r="AZ17" s="13">
        <f>'外国人（公表）'!AZ17+'日本人（公表）'!AZ17</f>
        <v>115</v>
      </c>
      <c r="BA17" s="14">
        <f t="shared" si="10"/>
        <v>233</v>
      </c>
      <c r="BB17" s="13">
        <f>'外国人（公表）'!BB17+'日本人（公表）'!BB17</f>
        <v>120</v>
      </c>
      <c r="BC17" s="13">
        <f>'外国人（公表）'!BC17+'日本人（公表）'!BC17</f>
        <v>113</v>
      </c>
      <c r="BE17" s="66" t="s">
        <v>270</v>
      </c>
      <c r="BF17" s="9" t="s">
        <v>78</v>
      </c>
      <c r="BG17" s="13">
        <f>'外国人（公表）'!BG17+'日本人（公表）'!BG17</f>
        <v>129</v>
      </c>
      <c r="BH17" s="14">
        <f t="shared" ref="BH17:BH27" si="12">SUM(BI17:BJ17)</f>
        <v>223</v>
      </c>
      <c r="BI17" s="13">
        <f>'外国人（公表）'!BI17+'日本人（公表）'!BI17</f>
        <v>103</v>
      </c>
      <c r="BJ17" s="13">
        <f>'外国人（公表）'!BJ17+'日本人（公表）'!BJ17</f>
        <v>120</v>
      </c>
      <c r="BL17" s="67"/>
      <c r="BM17" s="9" t="s">
        <v>456</v>
      </c>
      <c r="BN17" s="13">
        <f>'外国人（公表）'!BN17+'日本人（公表）'!BN17</f>
        <v>54</v>
      </c>
      <c r="BO17" s="14">
        <f t="shared" si="9"/>
        <v>129</v>
      </c>
      <c r="BP17" s="13">
        <f>'外国人（公表）'!BP17+'日本人（公表）'!BP17</f>
        <v>74</v>
      </c>
      <c r="BQ17" s="13">
        <f>'外国人（公表）'!BQ17+'日本人（公表）'!BQ17</f>
        <v>55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30</v>
      </c>
      <c r="D18" s="14">
        <f t="shared" si="0"/>
        <v>60</v>
      </c>
      <c r="E18" s="13">
        <f>'外国人（公表）'!E18+'日本人（公表）'!E18</f>
        <v>26</v>
      </c>
      <c r="F18" s="13">
        <f>'外国人（公表）'!F18+'日本人（公表）'!F18</f>
        <v>34</v>
      </c>
      <c r="G18" s="22"/>
      <c r="H18" s="67"/>
      <c r="I18" s="9" t="s">
        <v>425</v>
      </c>
      <c r="J18" s="13">
        <f>'外国人（公表）'!J18+'日本人（公表）'!J18</f>
        <v>399</v>
      </c>
      <c r="K18" s="14">
        <f t="shared" si="1"/>
        <v>924</v>
      </c>
      <c r="L18" s="13">
        <f>'外国人（公表）'!L18+'日本人（公表）'!L18</f>
        <v>440</v>
      </c>
      <c r="M18" s="13">
        <f>'外国人（公表）'!M18+'日本人（公表）'!M18</f>
        <v>484</v>
      </c>
      <c r="N18" s="22"/>
      <c r="O18" s="66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117</v>
      </c>
      <c r="S18" s="13">
        <f>'外国人（公表）'!S18+'日本人（公表）'!S18</f>
        <v>60</v>
      </c>
      <c r="T18" s="13">
        <f>'外国人（公表）'!T18+'日本人（公表）'!T18</f>
        <v>57</v>
      </c>
      <c r="U18" s="22"/>
      <c r="V18" s="67"/>
      <c r="W18" s="31" t="s">
        <v>214</v>
      </c>
      <c r="X18" s="13">
        <f>'外国人（公表）'!X18+'日本人（公表）'!X18</f>
        <v>24</v>
      </c>
      <c r="Y18" s="14">
        <f t="shared" si="3"/>
        <v>65</v>
      </c>
      <c r="Z18" s="13">
        <f>'外国人（公表）'!Z18+'日本人（公表）'!Z18</f>
        <v>35</v>
      </c>
      <c r="AA18" s="13">
        <f>'外国人（公表）'!AA18+'日本人（公表）'!AA18</f>
        <v>30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64</v>
      </c>
      <c r="AG18" s="13">
        <f>'外国人（公表）'!AG18+'日本人（公表）'!AG18</f>
        <v>37</v>
      </c>
      <c r="AH18" s="13">
        <f>'外国人（公表）'!AH18+'日本人（公表）'!AH18</f>
        <v>27</v>
      </c>
      <c r="AJ18" s="67"/>
      <c r="AK18" s="11" t="s">
        <v>182</v>
      </c>
      <c r="AL18" s="13">
        <f>'外国人（公表）'!AL18+'日本人（公表）'!AL18</f>
        <v>74</v>
      </c>
      <c r="AM18" s="14">
        <f t="shared" si="5"/>
        <v>206</v>
      </c>
      <c r="AN18" s="13">
        <f>'外国人（公表）'!AN18+'日本人（公表）'!AN18</f>
        <v>102</v>
      </c>
      <c r="AO18" s="13">
        <f>'外国人（公表）'!AO18+'日本人（公表）'!AO18</f>
        <v>104</v>
      </c>
      <c r="AQ18" s="67"/>
      <c r="AR18" s="9" t="s">
        <v>188</v>
      </c>
      <c r="AS18" s="13">
        <f>'外国人（公表）'!AS18+'日本人（公表）'!AS18</f>
        <v>184</v>
      </c>
      <c r="AT18" s="14">
        <f t="shared" si="11"/>
        <v>437</v>
      </c>
      <c r="AU18" s="13">
        <f>'外国人（公表）'!AU18+'日本人（公表）'!AU18</f>
        <v>201</v>
      </c>
      <c r="AV18" s="13">
        <f>'外国人（公表）'!AV18+'日本人（公表）'!AV18</f>
        <v>236</v>
      </c>
      <c r="AX18" s="67"/>
      <c r="AY18" s="11" t="s">
        <v>348</v>
      </c>
      <c r="AZ18" s="13">
        <f>'外国人（公表）'!AZ18+'日本人（公表）'!AZ18</f>
        <v>107</v>
      </c>
      <c r="BA18" s="14">
        <f t="shared" si="10"/>
        <v>231</v>
      </c>
      <c r="BB18" s="13">
        <f>'外国人（公表）'!BB18+'日本人（公表）'!BB18</f>
        <v>117</v>
      </c>
      <c r="BC18" s="13">
        <f>'外国人（公表）'!BC18+'日本人（公表）'!BC18</f>
        <v>114</v>
      </c>
      <c r="BE18" s="67"/>
      <c r="BF18" s="9" t="s">
        <v>29</v>
      </c>
      <c r="BG18" s="13">
        <f>'外国人（公表）'!BG18+'日本人（公表）'!BG18</f>
        <v>29</v>
      </c>
      <c r="BH18" s="14">
        <f t="shared" si="12"/>
        <v>49</v>
      </c>
      <c r="BI18" s="13">
        <f>'外国人（公表）'!BI18+'日本人（公表）'!BI18</f>
        <v>26</v>
      </c>
      <c r="BJ18" s="13">
        <f>'外国人（公表）'!BJ18+'日本人（公表）'!BJ18</f>
        <v>23</v>
      </c>
      <c r="BL18" s="67"/>
      <c r="BM18" s="9" t="s">
        <v>256</v>
      </c>
      <c r="BN18" s="13">
        <f>'外国人（公表）'!BN18+'日本人（公表）'!BN18</f>
        <v>72</v>
      </c>
      <c r="BO18" s="14">
        <f t="shared" si="9"/>
        <v>196</v>
      </c>
      <c r="BP18" s="13">
        <f>'外国人（公表）'!BP18+'日本人（公表）'!BP18</f>
        <v>93</v>
      </c>
      <c r="BQ18" s="13">
        <f>'外国人（公表）'!BQ18+'日本人（公表）'!BQ18</f>
        <v>103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58</v>
      </c>
      <c r="D19" s="14">
        <f t="shared" si="0"/>
        <v>122</v>
      </c>
      <c r="E19" s="13">
        <f>'外国人（公表）'!E19+'日本人（公表）'!E19</f>
        <v>55</v>
      </c>
      <c r="F19" s="13">
        <f>'外国人（公表）'!F19+'日本人（公表）'!F19</f>
        <v>67</v>
      </c>
      <c r="G19" s="22"/>
      <c r="H19" s="67"/>
      <c r="I19" s="9" t="s">
        <v>426</v>
      </c>
      <c r="J19" s="13">
        <f>'外国人（公表）'!J19+'日本人（公表）'!J19</f>
        <v>436</v>
      </c>
      <c r="K19" s="14">
        <f t="shared" si="1"/>
        <v>930</v>
      </c>
      <c r="L19" s="13">
        <f>'外国人（公表）'!L19+'日本人（公表）'!L19</f>
        <v>464</v>
      </c>
      <c r="M19" s="13">
        <f>'外国人（公表）'!M19+'日本人（公表）'!M19</f>
        <v>466</v>
      </c>
      <c r="N19" s="22"/>
      <c r="O19" s="67"/>
      <c r="P19" s="9" t="s">
        <v>434</v>
      </c>
      <c r="Q19" s="13">
        <f>'外国人（公表）'!Q19+'日本人（公表）'!Q19</f>
        <v>60</v>
      </c>
      <c r="R19" s="14">
        <f t="shared" si="13"/>
        <v>171</v>
      </c>
      <c r="S19" s="13">
        <f>'外国人（公表）'!S19+'日本人（公表）'!S19</f>
        <v>85</v>
      </c>
      <c r="T19" s="13">
        <f>'外国人（公表）'!T19+'日本人（公表）'!T19</f>
        <v>86</v>
      </c>
      <c r="U19" s="22"/>
      <c r="V19" s="68"/>
      <c r="W19" s="7" t="s">
        <v>14</v>
      </c>
      <c r="X19" s="27">
        <f>SUM(X6:X18)</f>
        <v>2265</v>
      </c>
      <c r="Y19" s="27">
        <f>SUM(Y6:Y18)</f>
        <v>5863</v>
      </c>
      <c r="Z19" s="27">
        <f>SUM(Z6:Z18)</f>
        <v>2908</v>
      </c>
      <c r="AA19" s="27">
        <f>SUM(AA6:AA18)</f>
        <v>2955</v>
      </c>
      <c r="AC19" s="96"/>
      <c r="AD19" s="37" t="s">
        <v>243</v>
      </c>
      <c r="AE19" s="13">
        <f>'外国人（公表）'!AE19+'日本人（公表）'!AE19</f>
        <v>191</v>
      </c>
      <c r="AF19" s="14">
        <f t="shared" si="4"/>
        <v>473</v>
      </c>
      <c r="AG19" s="13">
        <f>'外国人（公表）'!AG19+'日本人（公表）'!AG19</f>
        <v>230</v>
      </c>
      <c r="AH19" s="13">
        <f>'外国人（公表）'!AH19+'日本人（公表）'!AH19</f>
        <v>243</v>
      </c>
      <c r="AJ19" s="67"/>
      <c r="AK19" s="11" t="s">
        <v>226</v>
      </c>
      <c r="AL19" s="13">
        <f>'外国人（公表）'!AL19+'日本人（公表）'!AL19</f>
        <v>52</v>
      </c>
      <c r="AM19" s="14">
        <f t="shared" si="5"/>
        <v>162</v>
      </c>
      <c r="AN19" s="13">
        <f>'外国人（公表）'!AN19+'日本人（公表）'!AN19</f>
        <v>76</v>
      </c>
      <c r="AO19" s="13">
        <f>'外国人（公表）'!AO19+'日本人（公表）'!AO19</f>
        <v>86</v>
      </c>
      <c r="AQ19" s="67"/>
      <c r="AR19" s="9" t="s">
        <v>331</v>
      </c>
      <c r="AS19" s="13">
        <f>'外国人（公表）'!AS19+'日本人（公表）'!AS19</f>
        <v>138</v>
      </c>
      <c r="AT19" s="14">
        <f t="shared" si="11"/>
        <v>302</v>
      </c>
      <c r="AU19" s="13">
        <f>'外国人（公表）'!AU19+'日本人（公表）'!AU19</f>
        <v>145</v>
      </c>
      <c r="AV19" s="13">
        <f>'外国人（公表）'!AV19+'日本人（公表）'!AV19</f>
        <v>157</v>
      </c>
      <c r="AX19" s="67"/>
      <c r="AY19" s="11" t="s">
        <v>255</v>
      </c>
      <c r="AZ19" s="13">
        <f>'外国人（公表）'!AZ19+'日本人（公表）'!AZ19</f>
        <v>81</v>
      </c>
      <c r="BA19" s="14">
        <f t="shared" si="10"/>
        <v>204</v>
      </c>
      <c r="BB19" s="13">
        <f>'外国人（公表）'!BB19+'日本人（公表）'!BB19</f>
        <v>110</v>
      </c>
      <c r="BC19" s="13">
        <f>'外国人（公表）'!BC19+'日本人（公表）'!BC19</f>
        <v>94</v>
      </c>
      <c r="BE19" s="67"/>
      <c r="BF19" s="9" t="s">
        <v>79</v>
      </c>
      <c r="BG19" s="13">
        <f>'外国人（公表）'!BG19+'日本人（公表）'!BG19</f>
        <v>21</v>
      </c>
      <c r="BH19" s="14">
        <f t="shared" si="12"/>
        <v>36</v>
      </c>
      <c r="BI19" s="13">
        <f>'外国人（公表）'!BI19+'日本人（公表）'!BI19</f>
        <v>19</v>
      </c>
      <c r="BJ19" s="13">
        <f>'外国人（公表）'!BJ19+'日本人（公表）'!BJ19</f>
        <v>17</v>
      </c>
      <c r="BL19" s="67"/>
      <c r="BM19" s="9" t="s">
        <v>267</v>
      </c>
      <c r="BN19" s="13">
        <f>'外国人（公表）'!BN19+'日本人（公表）'!BN19</f>
        <v>60</v>
      </c>
      <c r="BO19" s="14">
        <f t="shared" si="9"/>
        <v>199</v>
      </c>
      <c r="BP19" s="13">
        <f>'外国人（公表）'!BP19+'日本人（公表）'!BP19</f>
        <v>100</v>
      </c>
      <c r="BQ19" s="13">
        <f>'外国人（公表）'!BQ19+'日本人（公表）'!BQ19</f>
        <v>99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327</v>
      </c>
      <c r="D20" s="14">
        <f t="shared" si="0"/>
        <v>622</v>
      </c>
      <c r="E20" s="13">
        <f>'外国人（公表）'!E20+'日本人（公表）'!E20</f>
        <v>299</v>
      </c>
      <c r="F20" s="13">
        <f>'外国人（公表）'!F20+'日本人（公表）'!F20</f>
        <v>323</v>
      </c>
      <c r="G20" s="22"/>
      <c r="H20" s="67"/>
      <c r="I20" s="9" t="s">
        <v>161</v>
      </c>
      <c r="J20" s="13">
        <f>'外国人（公表）'!J20+'日本人（公表）'!J20</f>
        <v>407</v>
      </c>
      <c r="K20" s="14">
        <f t="shared" si="1"/>
        <v>719</v>
      </c>
      <c r="L20" s="13">
        <f>'外国人（公表）'!L20+'日本人（公表）'!L20</f>
        <v>373</v>
      </c>
      <c r="M20" s="13">
        <f>'外国人（公表）'!M20+'日本人（公表）'!M20</f>
        <v>346</v>
      </c>
      <c r="N20" s="22"/>
      <c r="O20" s="67"/>
      <c r="P20" s="9" t="s">
        <v>67</v>
      </c>
      <c r="Q20" s="13">
        <f>'外国人（公表）'!Q20+'日本人（公表）'!Q20</f>
        <v>73</v>
      </c>
      <c r="R20" s="14">
        <f t="shared" si="13"/>
        <v>181</v>
      </c>
      <c r="S20" s="13">
        <f>'外国人（公表）'!S20+'日本人（公表）'!S20</f>
        <v>96</v>
      </c>
      <c r="T20" s="13">
        <f>'外国人（公表）'!T20+'日本人（公表）'!T20</f>
        <v>85</v>
      </c>
      <c r="U20" s="22"/>
      <c r="V20" s="66" t="s">
        <v>291</v>
      </c>
      <c r="W20" s="9" t="s">
        <v>191</v>
      </c>
      <c r="X20" s="13">
        <f>'外国人（公表）'!X20+'日本人（公表）'!X20</f>
        <v>58</v>
      </c>
      <c r="Y20" s="14">
        <f t="shared" ref="Y20:Y29" si="14">SUM(Z20:AA20)</f>
        <v>164</v>
      </c>
      <c r="Z20" s="13">
        <f>'外国人（公表）'!Z20+'日本人（公表）'!Z20</f>
        <v>84</v>
      </c>
      <c r="AA20" s="13">
        <f>'外国人（公表）'!AA20+'日本人（公表）'!AA20</f>
        <v>80</v>
      </c>
      <c r="AC20" s="96"/>
      <c r="AD20" s="37" t="s">
        <v>448</v>
      </c>
      <c r="AE20" s="13">
        <f>'外国人（公表）'!AE20+'日本人（公表）'!AE20</f>
        <v>97</v>
      </c>
      <c r="AF20" s="14">
        <f t="shared" si="4"/>
        <v>218</v>
      </c>
      <c r="AG20" s="13">
        <f>'外国人（公表）'!AG20+'日本人（公表）'!AG20</f>
        <v>112</v>
      </c>
      <c r="AH20" s="13">
        <f>'外国人（公表）'!AH20+'日本人（公表）'!AH20</f>
        <v>106</v>
      </c>
      <c r="AJ20" s="67"/>
      <c r="AK20" s="11" t="s">
        <v>104</v>
      </c>
      <c r="AL20" s="13">
        <f>'外国人（公表）'!AL20+'日本人（公表）'!AL20</f>
        <v>25</v>
      </c>
      <c r="AM20" s="14">
        <f t="shared" si="5"/>
        <v>103</v>
      </c>
      <c r="AN20" s="13">
        <f>'外国人（公表）'!AN20+'日本人（公表）'!AN20</f>
        <v>54</v>
      </c>
      <c r="AO20" s="13">
        <f>'外国人（公表）'!AO20+'日本人（公表）'!AO20</f>
        <v>49</v>
      </c>
      <c r="AQ20" s="67"/>
      <c r="AR20" s="9" t="s">
        <v>332</v>
      </c>
      <c r="AS20" s="13">
        <f>'外国人（公表）'!AS20+'日本人（公表）'!AS20</f>
        <v>116</v>
      </c>
      <c r="AT20" s="14">
        <f t="shared" si="11"/>
        <v>245</v>
      </c>
      <c r="AU20" s="13">
        <f>'外国人（公表）'!AU20+'日本人（公表）'!AU20</f>
        <v>111</v>
      </c>
      <c r="AV20" s="13">
        <f>'外国人（公表）'!AV20+'日本人（公表）'!AV20</f>
        <v>134</v>
      </c>
      <c r="AX20" s="67"/>
      <c r="AY20" s="11" t="s">
        <v>124</v>
      </c>
      <c r="AZ20" s="13">
        <f>'外国人（公表）'!AZ20+'日本人（公表）'!AZ20</f>
        <v>72</v>
      </c>
      <c r="BA20" s="14">
        <f t="shared" si="10"/>
        <v>150</v>
      </c>
      <c r="BB20" s="13">
        <f>'外国人（公表）'!BB20+'日本人（公表）'!BB20</f>
        <v>71</v>
      </c>
      <c r="BC20" s="13">
        <f>'外国人（公表）'!BC20+'日本人（公表）'!BC20</f>
        <v>79</v>
      </c>
      <c r="BE20" s="67"/>
      <c r="BF20" s="9" t="s">
        <v>80</v>
      </c>
      <c r="BG20" s="13">
        <f>'外国人（公表）'!BG20+'日本人（公表）'!BG20</f>
        <v>176</v>
      </c>
      <c r="BH20" s="14">
        <f t="shared" si="12"/>
        <v>399</v>
      </c>
      <c r="BI20" s="13">
        <f>'外国人（公表）'!BI20+'日本人（公表）'!BI20</f>
        <v>184</v>
      </c>
      <c r="BJ20" s="13">
        <f>'外国人（公表）'!BJ20+'日本人（公表）'!BJ20</f>
        <v>215</v>
      </c>
      <c r="BL20" s="67"/>
      <c r="BM20" s="9" t="s">
        <v>296</v>
      </c>
      <c r="BN20" s="13">
        <f>'外国人（公表）'!BN20+'日本人（公表）'!BN20</f>
        <v>99</v>
      </c>
      <c r="BO20" s="14">
        <f t="shared" si="9"/>
        <v>260</v>
      </c>
      <c r="BP20" s="13">
        <f>'外国人（公表）'!BP20+'日本人（公表）'!BP20</f>
        <v>132</v>
      </c>
      <c r="BQ20" s="13">
        <f>'外国人（公表）'!BQ20+'日本人（公表）'!BQ20</f>
        <v>128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223</v>
      </c>
      <c r="D21" s="14">
        <f t="shared" si="0"/>
        <v>427</v>
      </c>
      <c r="E21" s="13">
        <f>'外国人（公表）'!E21+'日本人（公表）'!E21</f>
        <v>198</v>
      </c>
      <c r="F21" s="13">
        <f>'外国人（公表）'!F21+'日本人（公表）'!F21</f>
        <v>229</v>
      </c>
      <c r="G21" s="22"/>
      <c r="H21" s="67"/>
      <c r="I21" s="9" t="s">
        <v>428</v>
      </c>
      <c r="J21" s="13">
        <f>'外国人（公表）'!J21+'日本人（公表）'!J21</f>
        <v>419</v>
      </c>
      <c r="K21" s="14">
        <f t="shared" si="1"/>
        <v>923</v>
      </c>
      <c r="L21" s="13">
        <f>'外国人（公表）'!L21+'日本人（公表）'!L21</f>
        <v>464</v>
      </c>
      <c r="M21" s="13">
        <f>'外国人（公表）'!M21+'日本人（公表）'!M21</f>
        <v>459</v>
      </c>
      <c r="N21" s="22"/>
      <c r="O21" s="67"/>
      <c r="P21" s="9" t="s">
        <v>435</v>
      </c>
      <c r="Q21" s="13">
        <f>'外国人（公表）'!Q21+'日本人（公表）'!Q21</f>
        <v>67</v>
      </c>
      <c r="R21" s="14">
        <f t="shared" si="13"/>
        <v>163</v>
      </c>
      <c r="S21" s="13">
        <f>'外国人（公表）'!S21+'日本人（公表）'!S21</f>
        <v>81</v>
      </c>
      <c r="T21" s="13">
        <f>'外国人（公表）'!T21+'日本人（公表）'!T21</f>
        <v>82</v>
      </c>
      <c r="U21" s="22"/>
      <c r="V21" s="67"/>
      <c r="W21" s="9" t="s">
        <v>350</v>
      </c>
      <c r="X21" s="13">
        <f>'外国人（公表）'!X21+'日本人（公表）'!X21</f>
        <v>34</v>
      </c>
      <c r="Y21" s="14">
        <f t="shared" si="14"/>
        <v>92</v>
      </c>
      <c r="Z21" s="13">
        <f>'外国人（公表）'!Z21+'日本人（公表）'!Z21</f>
        <v>42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170</v>
      </c>
      <c r="AF21" s="14">
        <f t="shared" si="4"/>
        <v>421</v>
      </c>
      <c r="AG21" s="13">
        <f>'外国人（公表）'!AG21+'日本人（公表）'!AG21</f>
        <v>198</v>
      </c>
      <c r="AH21" s="13">
        <f>'外国人（公表）'!AH21+'日本人（公表）'!AH21</f>
        <v>223</v>
      </c>
      <c r="AJ21" s="67"/>
      <c r="AK21" s="11" t="s">
        <v>227</v>
      </c>
      <c r="AL21" s="13">
        <f>'外国人（公表）'!AL21+'日本人（公表）'!AL21</f>
        <v>83</v>
      </c>
      <c r="AM21" s="14">
        <f t="shared" si="5"/>
        <v>262</v>
      </c>
      <c r="AN21" s="13">
        <f>'外国人（公表）'!AN21+'日本人（公表）'!AN21</f>
        <v>145</v>
      </c>
      <c r="AO21" s="13">
        <f>'外国人（公表）'!AO21+'日本人（公表）'!AO21</f>
        <v>117</v>
      </c>
      <c r="AQ21" s="67"/>
      <c r="AR21" s="9" t="s">
        <v>334</v>
      </c>
      <c r="AS21" s="13">
        <f>'外国人（公表）'!AS21+'日本人（公表）'!AS21</f>
        <v>142</v>
      </c>
      <c r="AT21" s="14">
        <f t="shared" si="11"/>
        <v>304</v>
      </c>
      <c r="AU21" s="13">
        <f>'外国人（公表）'!AU21+'日本人（公表）'!AU21</f>
        <v>149</v>
      </c>
      <c r="AV21" s="13">
        <f>'外国人（公表）'!AV21+'日本人（公表）'!AV21</f>
        <v>155</v>
      </c>
      <c r="AX21" s="68"/>
      <c r="AY21" s="17" t="s">
        <v>14</v>
      </c>
      <c r="AZ21" s="14">
        <f>SUM(AZ14:AZ20)</f>
        <v>510</v>
      </c>
      <c r="BA21" s="14">
        <f>SUM(BA14:BA20)</f>
        <v>1141</v>
      </c>
      <c r="BB21" s="14">
        <f>SUM(BB14:BB20)</f>
        <v>582</v>
      </c>
      <c r="BC21" s="14">
        <f>SUM(BC14:BC20)</f>
        <v>559</v>
      </c>
      <c r="BE21" s="67"/>
      <c r="BF21" s="9" t="s">
        <v>81</v>
      </c>
      <c r="BG21" s="13">
        <f>'外国人（公表）'!BG21+'日本人（公表）'!BG21</f>
        <v>44</v>
      </c>
      <c r="BH21" s="14">
        <f t="shared" si="12"/>
        <v>102</v>
      </c>
      <c r="BI21" s="13">
        <f>'外国人（公表）'!BI21+'日本人（公表）'!BI21</f>
        <v>54</v>
      </c>
      <c r="BJ21" s="13">
        <f>'外国人（公表）'!BJ21+'日本人（公表）'!BJ21</f>
        <v>48</v>
      </c>
      <c r="BL21" s="68"/>
      <c r="BM21" s="7" t="s">
        <v>14</v>
      </c>
      <c r="BN21" s="27">
        <f>SUM(BN6:BN20)</f>
        <v>1286</v>
      </c>
      <c r="BO21" s="27">
        <f>SUM(BO6:BO20)</f>
        <v>3190</v>
      </c>
      <c r="BP21" s="27">
        <f>SUM(BP6:BP20)</f>
        <v>1570</v>
      </c>
      <c r="BQ21" s="27">
        <f>SUM(BQ6:BQ20)</f>
        <v>1620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268</v>
      </c>
      <c r="D22" s="14">
        <f t="shared" si="0"/>
        <v>555</v>
      </c>
      <c r="E22" s="13">
        <f>'外国人（公表）'!E22+'日本人（公表）'!E22</f>
        <v>260</v>
      </c>
      <c r="F22" s="13">
        <f>'外国人（公表）'!F22+'日本人（公表）'!F22</f>
        <v>295</v>
      </c>
      <c r="G22" s="22"/>
      <c r="H22" s="67"/>
      <c r="I22" s="9" t="s">
        <v>249</v>
      </c>
      <c r="J22" s="13">
        <f>'外国人（公表）'!J22+'日本人（公表）'!J22</f>
        <v>560</v>
      </c>
      <c r="K22" s="14">
        <f t="shared" si="1"/>
        <v>1034</v>
      </c>
      <c r="L22" s="13">
        <f>'外国人（公表）'!L22+'日本人（公表）'!L22</f>
        <v>500</v>
      </c>
      <c r="M22" s="13">
        <f>'外国人（公表）'!M22+'日本人（公表）'!M22</f>
        <v>534</v>
      </c>
      <c r="N22" s="22"/>
      <c r="O22" s="67"/>
      <c r="P22" s="9" t="s">
        <v>436</v>
      </c>
      <c r="Q22" s="13">
        <f>'外国人（公表）'!Q22+'日本人（公表）'!Q22</f>
        <v>68</v>
      </c>
      <c r="R22" s="14">
        <f t="shared" si="13"/>
        <v>181</v>
      </c>
      <c r="S22" s="13">
        <f>'外国人（公表）'!S22+'日本人（公表）'!S22</f>
        <v>101</v>
      </c>
      <c r="T22" s="13">
        <f>'外国人（公表）'!T22+'日本人（公表）'!T22</f>
        <v>80</v>
      </c>
      <c r="U22" s="22"/>
      <c r="V22" s="67"/>
      <c r="W22" s="9" t="s">
        <v>400</v>
      </c>
      <c r="X22" s="13">
        <f>'外国人（公表）'!X22+'日本人（公表）'!X22</f>
        <v>24</v>
      </c>
      <c r="Y22" s="14">
        <f t="shared" si="14"/>
        <v>58</v>
      </c>
      <c r="Z22" s="13">
        <f>'外国人（公表）'!Z22+'日本人（公表）'!Z22</f>
        <v>32</v>
      </c>
      <c r="AA22" s="13">
        <f>'外国人（公表）'!AA22+'日本人（公表）'!AA22</f>
        <v>26</v>
      </c>
      <c r="AC22" s="96"/>
      <c r="AD22" s="37" t="s">
        <v>208</v>
      </c>
      <c r="AE22" s="13">
        <f>'外国人（公表）'!AE22+'日本人（公表）'!AE22</f>
        <v>61</v>
      </c>
      <c r="AF22" s="14">
        <f t="shared" si="4"/>
        <v>117</v>
      </c>
      <c r="AG22" s="13">
        <f>'外国人（公表）'!AG22+'日本人（公表）'!AG22</f>
        <v>38</v>
      </c>
      <c r="AH22" s="13">
        <f>'外国人（公表）'!AH22+'日本人（公表）'!AH22</f>
        <v>79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100</v>
      </c>
      <c r="AN22" s="13">
        <f>'外国人（公表）'!AN22+'日本人（公表）'!AN22</f>
        <v>45</v>
      </c>
      <c r="AO22" s="13">
        <f>'外国人（公表）'!AO22+'日本人（公表）'!AO22</f>
        <v>55</v>
      </c>
      <c r="AQ22" s="67"/>
      <c r="AR22" s="9" t="s">
        <v>49</v>
      </c>
      <c r="AS22" s="13">
        <f>'外国人（公表）'!AS22+'日本人（公表）'!AS22</f>
        <v>407</v>
      </c>
      <c r="AT22" s="14">
        <f t="shared" si="11"/>
        <v>878</v>
      </c>
      <c r="AU22" s="13">
        <f>'外国人（公表）'!AU22+'日本人（公表）'!AU22</f>
        <v>415</v>
      </c>
      <c r="AV22" s="13">
        <f>'外国人（公表）'!AV22+'日本人（公表）'!AV22</f>
        <v>463</v>
      </c>
      <c r="AX22" s="66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307</v>
      </c>
      <c r="BB22" s="13">
        <f>'外国人（公表）'!BB22+'日本人（公表）'!BB22</f>
        <v>160</v>
      </c>
      <c r="BC22" s="13">
        <f>'外国人（公表）'!BC22+'日本人（公表）'!BC22</f>
        <v>147</v>
      </c>
      <c r="BE22" s="67"/>
      <c r="BF22" s="9" t="s">
        <v>116</v>
      </c>
      <c r="BG22" s="13">
        <f>'外国人（公表）'!BG22+'日本人（公表）'!BG22</f>
        <v>101</v>
      </c>
      <c r="BH22" s="14">
        <f t="shared" si="12"/>
        <v>229</v>
      </c>
      <c r="BI22" s="13">
        <f>'外国人（公表）'!BI22+'日本人（公表）'!BI22</f>
        <v>118</v>
      </c>
      <c r="BJ22" s="13">
        <f>'外国人（公表）'!BJ22+'日本人（公表）'!BJ22</f>
        <v>111</v>
      </c>
      <c r="BL22" s="66" t="s">
        <v>396</v>
      </c>
      <c r="BM22" s="9" t="s">
        <v>298</v>
      </c>
      <c r="BN22" s="13">
        <f>'外国人（公表）'!BN22+'日本人（公表）'!BN22</f>
        <v>124</v>
      </c>
      <c r="BO22" s="14">
        <f t="shared" ref="BO22:BO37" si="16">SUM(BP22:BQ22)</f>
        <v>347</v>
      </c>
      <c r="BP22" s="13">
        <f>'外国人（公表）'!BP22+'日本人（公表）'!BP22</f>
        <v>175</v>
      </c>
      <c r="BQ22" s="13">
        <f>'外国人（公表）'!BQ22+'日本人（公表）'!BQ22</f>
        <v>172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215</v>
      </c>
      <c r="D23" s="14">
        <f t="shared" si="0"/>
        <v>410</v>
      </c>
      <c r="E23" s="13">
        <f>'外国人（公表）'!E23+'日本人（公表）'!E23</f>
        <v>203</v>
      </c>
      <c r="F23" s="13">
        <f>'外国人（公表）'!F23+'日本人（公表）'!F23</f>
        <v>207</v>
      </c>
      <c r="G23" s="22"/>
      <c r="H23" s="67"/>
      <c r="I23" s="9" t="s">
        <v>162</v>
      </c>
      <c r="J23" s="13">
        <f>'外国人（公表）'!J23+'日本人（公表）'!J23</f>
        <v>63</v>
      </c>
      <c r="K23" s="14">
        <f t="shared" si="1"/>
        <v>179</v>
      </c>
      <c r="L23" s="13">
        <f>'外国人（公表）'!L23+'日本人（公表）'!L23</f>
        <v>99</v>
      </c>
      <c r="M23" s="13">
        <f>'外国人（公表）'!M23+'日本人（公表）'!M23</f>
        <v>80</v>
      </c>
      <c r="N23" s="22"/>
      <c r="O23" s="67"/>
      <c r="P23" s="9" t="s">
        <v>437</v>
      </c>
      <c r="Q23" s="13">
        <f>'外国人（公表）'!Q23+'日本人（公表）'!Q23</f>
        <v>120</v>
      </c>
      <c r="R23" s="14">
        <f t="shared" si="13"/>
        <v>326</v>
      </c>
      <c r="S23" s="13">
        <f>'外国人（公表）'!S23+'日本人（公表）'!S23</f>
        <v>161</v>
      </c>
      <c r="T23" s="13">
        <f>'外国人（公表）'!T23+'日本人（公表）'!T23</f>
        <v>165</v>
      </c>
      <c r="U23" s="22"/>
      <c r="V23" s="67"/>
      <c r="W23" s="9" t="s">
        <v>193</v>
      </c>
      <c r="X23" s="13">
        <f>'外国人（公表）'!X23+'日本人（公表）'!X23</f>
        <v>14</v>
      </c>
      <c r="Y23" s="14">
        <f t="shared" si="14"/>
        <v>45</v>
      </c>
      <c r="Z23" s="13">
        <f>'外国人（公表）'!Z23+'日本人（公表）'!Z23</f>
        <v>24</v>
      </c>
      <c r="AA23" s="13">
        <f>'外国人（公表）'!AA23+'日本人（公表）'!AA23</f>
        <v>21</v>
      </c>
      <c r="AC23" s="96"/>
      <c r="AD23" s="37" t="s">
        <v>136</v>
      </c>
      <c r="AE23" s="13">
        <f>'外国人（公表）'!AE23+'日本人（公表）'!AE23</f>
        <v>70</v>
      </c>
      <c r="AF23" s="14">
        <f t="shared" si="4"/>
        <v>167</v>
      </c>
      <c r="AG23" s="13">
        <f>'外国人（公表）'!AG23+'日本人（公表）'!AG23</f>
        <v>82</v>
      </c>
      <c r="AH23" s="13">
        <f>'外国人（公表）'!AH23+'日本人（公表）'!AH23</f>
        <v>85</v>
      </c>
      <c r="AJ23" s="67"/>
      <c r="AK23" s="11" t="s">
        <v>228</v>
      </c>
      <c r="AL23" s="13">
        <f>'外国人（公表）'!AL23+'日本人（公表）'!AL23</f>
        <v>45</v>
      </c>
      <c r="AM23" s="14">
        <f t="shared" si="5"/>
        <v>143</v>
      </c>
      <c r="AN23" s="13">
        <f>'外国人（公表）'!AN23+'日本人（公表）'!AN23</f>
        <v>77</v>
      </c>
      <c r="AO23" s="13">
        <f>'外国人（公表）'!AO23+'日本人（公表）'!AO23</f>
        <v>66</v>
      </c>
      <c r="AQ23" s="67"/>
      <c r="AR23" s="9" t="s">
        <v>276</v>
      </c>
      <c r="AS23" s="13">
        <f>'外国人（公表）'!AS23+'日本人（公表）'!AS23</f>
        <v>277</v>
      </c>
      <c r="AT23" s="14">
        <f t="shared" si="11"/>
        <v>677</v>
      </c>
      <c r="AU23" s="13">
        <f>'外国人（公表）'!AU23+'日本人（公表）'!AU23</f>
        <v>320</v>
      </c>
      <c r="AV23" s="13">
        <f>'外国人（公表）'!AV23+'日本人（公表）'!AV23</f>
        <v>357</v>
      </c>
      <c r="AX23" s="67"/>
      <c r="AY23" s="9" t="s">
        <v>12</v>
      </c>
      <c r="AZ23" s="13">
        <f>'外国人（公表）'!AZ23+'日本人（公表）'!AZ23</f>
        <v>53</v>
      </c>
      <c r="BA23" s="14">
        <f t="shared" si="15"/>
        <v>139</v>
      </c>
      <c r="BB23" s="13">
        <f>'外国人（公表）'!BB23+'日本人（公表）'!BB23</f>
        <v>65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147</v>
      </c>
      <c r="BH23" s="14">
        <f t="shared" si="12"/>
        <v>337</v>
      </c>
      <c r="BI23" s="13">
        <f>'外国人（公表）'!BI23+'日本人（公表）'!BI23</f>
        <v>155</v>
      </c>
      <c r="BJ23" s="13">
        <f>'外国人（公表）'!BJ23+'日本人（公表）'!BJ23</f>
        <v>182</v>
      </c>
      <c r="BL23" s="67"/>
      <c r="BM23" s="9" t="s">
        <v>457</v>
      </c>
      <c r="BN23" s="13">
        <f>'外国人（公表）'!BN23+'日本人（公表）'!BN23</f>
        <v>128</v>
      </c>
      <c r="BO23" s="14">
        <f t="shared" si="16"/>
        <v>320</v>
      </c>
      <c r="BP23" s="13">
        <f>'外国人（公表）'!BP23+'日本人（公表）'!BP23</f>
        <v>174</v>
      </c>
      <c r="BQ23" s="13">
        <f>'外国人（公表）'!BQ23+'日本人（公表）'!BQ23</f>
        <v>146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306</v>
      </c>
      <c r="D24" s="14">
        <f t="shared" si="0"/>
        <v>643</v>
      </c>
      <c r="E24" s="13">
        <f>'外国人（公表）'!E24+'日本人（公表）'!E24</f>
        <v>320</v>
      </c>
      <c r="F24" s="13">
        <f>'外国人（公表）'!F24+'日本人（公表）'!F24</f>
        <v>323</v>
      </c>
      <c r="G24" s="22"/>
      <c r="H24" s="67"/>
      <c r="I24" s="26" t="s">
        <v>469</v>
      </c>
      <c r="J24" s="13">
        <f>'外国人（公表）'!J24+'日本人（公表）'!J24</f>
        <v>268</v>
      </c>
      <c r="K24" s="14">
        <f t="shared" si="1"/>
        <v>605</v>
      </c>
      <c r="L24" s="13">
        <f>'外国人（公表）'!L24+'日本人（公表）'!L24</f>
        <v>306</v>
      </c>
      <c r="M24" s="13">
        <f>'外国人（公表）'!M24+'日本人（公表）'!M24</f>
        <v>299</v>
      </c>
      <c r="N24" s="22"/>
      <c r="O24" s="67"/>
      <c r="P24" s="9" t="s">
        <v>190</v>
      </c>
      <c r="Q24" s="13">
        <f>'外国人（公表）'!Q24+'日本人（公表）'!Q24</f>
        <v>85</v>
      </c>
      <c r="R24" s="14">
        <f t="shared" si="13"/>
        <v>192</v>
      </c>
      <c r="S24" s="13">
        <f>'外国人（公表）'!S24+'日本人（公表）'!S24</f>
        <v>97</v>
      </c>
      <c r="T24" s="13">
        <f>'外国人（公表）'!T24+'日本人（公表）'!T24</f>
        <v>95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71</v>
      </c>
      <c r="Z24" s="13">
        <f>'外国人（公表）'!Z24+'日本人（公表）'!Z24</f>
        <v>40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126</v>
      </c>
      <c r="AF24" s="14">
        <f t="shared" si="4"/>
        <v>313</v>
      </c>
      <c r="AG24" s="13">
        <f>'外国人（公表）'!AG24+'日本人（公表）'!AG24</f>
        <v>153</v>
      </c>
      <c r="AH24" s="13">
        <f>'外国人（公表）'!AH24+'日本人（公表）'!AH24</f>
        <v>160</v>
      </c>
      <c r="AJ24" s="68"/>
      <c r="AK24" s="17" t="s">
        <v>14</v>
      </c>
      <c r="AL24" s="27">
        <f>SUM(AL6:AL23)</f>
        <v>2409</v>
      </c>
      <c r="AM24" s="27">
        <f>SUM(AM6:AM23)</f>
        <v>6133</v>
      </c>
      <c r="AN24" s="27">
        <f>SUM(AN6:AN23)</f>
        <v>3068</v>
      </c>
      <c r="AO24" s="27">
        <f>SUM(AO6:AO23)</f>
        <v>3065</v>
      </c>
      <c r="AQ24" s="68"/>
      <c r="AR24" s="17" t="s">
        <v>14</v>
      </c>
      <c r="AS24" s="14">
        <f>SUM(AS16:AS23)</f>
        <v>1720</v>
      </c>
      <c r="AT24" s="14">
        <f>SUM(AT16:AT23)</f>
        <v>3880</v>
      </c>
      <c r="AU24" s="14">
        <f>SUM(AU16:AU23)</f>
        <v>1842</v>
      </c>
      <c r="AV24" s="14">
        <f>SUM(AV16:AV23)</f>
        <v>2038</v>
      </c>
      <c r="AX24" s="67"/>
      <c r="AY24" s="9" t="s">
        <v>258</v>
      </c>
      <c r="AZ24" s="13">
        <f>'外国人（公表）'!AZ24+'日本人（公表）'!AZ24</f>
        <v>47</v>
      </c>
      <c r="BA24" s="14">
        <f t="shared" si="15"/>
        <v>119</v>
      </c>
      <c r="BB24" s="13">
        <f>'外国人（公表）'!BB24+'日本人（公表）'!BB24</f>
        <v>62</v>
      </c>
      <c r="BC24" s="13">
        <f>'外国人（公表）'!BC24+'日本人（公表）'!BC24</f>
        <v>57</v>
      </c>
      <c r="BE24" s="67"/>
      <c r="BF24" s="9" t="s">
        <v>18</v>
      </c>
      <c r="BG24" s="13">
        <f>'外国人（公表）'!BG24+'日本人（公表）'!BG24</f>
        <v>120</v>
      </c>
      <c r="BH24" s="14">
        <f t="shared" si="12"/>
        <v>262</v>
      </c>
      <c r="BI24" s="13">
        <f>'外国人（公表）'!BI24+'日本人（公表）'!BI24</f>
        <v>126</v>
      </c>
      <c r="BJ24" s="13">
        <f>'外国人（公表）'!BJ24+'日本人（公表）'!BJ24</f>
        <v>136</v>
      </c>
      <c r="BL24" s="67"/>
      <c r="BM24" s="9" t="s">
        <v>268</v>
      </c>
      <c r="BN24" s="13">
        <f>'外国人（公表）'!BN24+'日本人（公表）'!BN24</f>
        <v>194</v>
      </c>
      <c r="BO24" s="14">
        <f t="shared" si="16"/>
        <v>479</v>
      </c>
      <c r="BP24" s="13">
        <f>'外国人（公表）'!BP24+'日本人（公表）'!BP24</f>
        <v>239</v>
      </c>
      <c r="BQ24" s="13">
        <f>'外国人（公表）'!BQ24+'日本人（公表）'!BQ24</f>
        <v>240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575</v>
      </c>
      <c r="D25" s="14">
        <f t="shared" si="0"/>
        <v>1273</v>
      </c>
      <c r="E25" s="13">
        <f>'外国人（公表）'!E25+'日本人（公表）'!E25</f>
        <v>626</v>
      </c>
      <c r="F25" s="13">
        <f>'外国人（公表）'!F25+'日本人（公表）'!F25</f>
        <v>647</v>
      </c>
      <c r="G25" s="22"/>
      <c r="H25" s="67"/>
      <c r="I25" s="26" t="s">
        <v>220</v>
      </c>
      <c r="J25" s="13">
        <f>'外国人（公表）'!J25+'日本人（公表）'!J25</f>
        <v>303</v>
      </c>
      <c r="K25" s="14">
        <f t="shared" si="1"/>
        <v>703</v>
      </c>
      <c r="L25" s="13">
        <f>'外国人（公表）'!L25+'日本人（公表）'!L25</f>
        <v>348</v>
      </c>
      <c r="M25" s="13">
        <f>'外国人（公表）'!M25+'日本人（公表）'!M25</f>
        <v>355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134</v>
      </c>
      <c r="S25" s="13">
        <f>'外国人（公表）'!S25+'日本人（公表）'!S25</f>
        <v>70</v>
      </c>
      <c r="T25" s="13">
        <f>'外国人（公表）'!T25+'日本人（公表）'!T25</f>
        <v>64</v>
      </c>
      <c r="U25" s="22"/>
      <c r="V25" s="67"/>
      <c r="W25" s="9" t="s">
        <v>196</v>
      </c>
      <c r="X25" s="13">
        <f>'外国人（公表）'!X25+'日本人（公表）'!X25</f>
        <v>72</v>
      </c>
      <c r="Y25" s="14">
        <f t="shared" si="14"/>
        <v>175</v>
      </c>
      <c r="Z25" s="13">
        <f>'外国人（公表）'!Z25+'日本人（公表）'!Z25</f>
        <v>87</v>
      </c>
      <c r="AA25" s="13">
        <f>'外国人（公表）'!AA25+'日本人（公表）'!AA25</f>
        <v>88</v>
      </c>
      <c r="AC25" s="96"/>
      <c r="AD25" s="37" t="s">
        <v>211</v>
      </c>
      <c r="AE25" s="13">
        <f>'外国人（公表）'!AE25+'日本人（公表）'!AE25</f>
        <v>107</v>
      </c>
      <c r="AF25" s="14">
        <f t="shared" si="4"/>
        <v>244</v>
      </c>
      <c r="AG25" s="13">
        <f>'外国人（公表）'!AG25+'日本人（公表）'!AG25</f>
        <v>129</v>
      </c>
      <c r="AH25" s="13">
        <f>'外国人（公表）'!AH25+'日本人（公表）'!AH25</f>
        <v>115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106</v>
      </c>
      <c r="AN25" s="13">
        <f>'外国人（公表）'!AN25+'日本人（公表）'!AN25</f>
        <v>52</v>
      </c>
      <c r="AO25" s="13">
        <f>'外国人（公表）'!AO25+'日本人（公表）'!AO25</f>
        <v>54</v>
      </c>
      <c r="AQ25" s="66" t="s">
        <v>310</v>
      </c>
      <c r="AR25" s="26" t="s">
        <v>342</v>
      </c>
      <c r="AS25" s="13">
        <f>'外国人（公表）'!AS25+'日本人（公表）'!AS25</f>
        <v>35</v>
      </c>
      <c r="AT25" s="14">
        <f t="shared" ref="AT25:AT30" si="17">SUM(AU25:AV25)</f>
        <v>95</v>
      </c>
      <c r="AU25" s="13">
        <f>'外国人（公表）'!AU25+'日本人（公表）'!AU25</f>
        <v>48</v>
      </c>
      <c r="AV25" s="13">
        <f>'外国人（公表）'!AV25+'日本人（公表）'!AV25</f>
        <v>47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209</v>
      </c>
      <c r="BB25" s="13">
        <f>'外国人（公表）'!BB25+'日本人（公表）'!BB25</f>
        <v>106</v>
      </c>
      <c r="BC25" s="13">
        <f>'外国人（公表）'!BC25+'日本人（公表）'!BC25</f>
        <v>103</v>
      </c>
      <c r="BE25" s="67"/>
      <c r="BF25" s="9" t="s">
        <v>40</v>
      </c>
      <c r="BG25" s="13">
        <f>'外国人（公表）'!BG25+'日本人（公表）'!BG25</f>
        <v>37</v>
      </c>
      <c r="BH25" s="14">
        <f t="shared" si="12"/>
        <v>78</v>
      </c>
      <c r="BI25" s="13">
        <f>'外国人（公表）'!BI25+'日本人（公表）'!BI25</f>
        <v>45</v>
      </c>
      <c r="BJ25" s="13">
        <f>'外国人（公表）'!BJ25+'日本人（公表）'!BJ25</f>
        <v>33</v>
      </c>
      <c r="BL25" s="67"/>
      <c r="BM25" s="9" t="s">
        <v>269</v>
      </c>
      <c r="BN25" s="13">
        <f>'外国人（公表）'!BN25+'日本人（公表）'!BN25</f>
        <v>59</v>
      </c>
      <c r="BO25" s="14">
        <f t="shared" si="16"/>
        <v>150</v>
      </c>
      <c r="BP25" s="13">
        <f>'外国人（公表）'!BP25+'日本人（公表）'!BP25</f>
        <v>81</v>
      </c>
      <c r="BQ25" s="13">
        <f>'外国人（公表）'!BQ25+'日本人（公表）'!BQ25</f>
        <v>69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379</v>
      </c>
      <c r="D26" s="14">
        <f t="shared" si="0"/>
        <v>887</v>
      </c>
      <c r="E26" s="13">
        <f>'外国人（公表）'!E26+'日本人（公表）'!E26</f>
        <v>441</v>
      </c>
      <c r="F26" s="13">
        <f>'外国人（公表）'!F26+'日本人（公表）'!F26</f>
        <v>446</v>
      </c>
      <c r="G26" s="22"/>
      <c r="H26" s="68"/>
      <c r="I26" s="7" t="s">
        <v>14</v>
      </c>
      <c r="J26" s="27">
        <f>SUM(J6:J25)</f>
        <v>7973</v>
      </c>
      <c r="K26" s="27">
        <f>SUM(K6:K25)</f>
        <v>17477</v>
      </c>
      <c r="L26" s="27">
        <f>SUM(L6:L25)</f>
        <v>8632</v>
      </c>
      <c r="M26" s="27">
        <f>SUM(M6:M25)</f>
        <v>8845</v>
      </c>
      <c r="N26" s="22"/>
      <c r="O26" s="67"/>
      <c r="P26" s="9" t="s">
        <v>438</v>
      </c>
      <c r="Q26" s="13">
        <f>'外国人（公表）'!Q26+'日本人（公表）'!Q26</f>
        <v>36</v>
      </c>
      <c r="R26" s="14">
        <f t="shared" si="13"/>
        <v>105</v>
      </c>
      <c r="S26" s="13">
        <f>'外国人（公表）'!S26+'日本人（公表）'!S26</f>
        <v>54</v>
      </c>
      <c r="T26" s="13">
        <f>'外国人（公表）'!T26+'日本人（公表）'!T26</f>
        <v>51</v>
      </c>
      <c r="U26" s="22"/>
      <c r="V26" s="67"/>
      <c r="W26" s="9" t="s">
        <v>198</v>
      </c>
      <c r="X26" s="13">
        <f>'外国人（公表）'!X26+'日本人（公表）'!X26</f>
        <v>32</v>
      </c>
      <c r="Y26" s="14">
        <f t="shared" si="14"/>
        <v>91</v>
      </c>
      <c r="Z26" s="13">
        <f>'外国人（公表）'!Z26+'日本人（公表）'!Z26</f>
        <v>42</v>
      </c>
      <c r="AA26" s="13">
        <f>'外国人（公表）'!AA26+'日本人（公表）'!AA26</f>
        <v>49</v>
      </c>
      <c r="AC26" s="96"/>
      <c r="AD26" s="37" t="s">
        <v>244</v>
      </c>
      <c r="AE26" s="13">
        <f>'外国人（公表）'!AE26+'日本人（公表）'!AE26</f>
        <v>58</v>
      </c>
      <c r="AF26" s="14">
        <f t="shared" si="4"/>
        <v>163</v>
      </c>
      <c r="AG26" s="13">
        <f>'外国人（公表）'!AG26+'日本人（公表）'!AG26</f>
        <v>83</v>
      </c>
      <c r="AH26" s="13">
        <f>'外国人（公表）'!AH26+'日本人（公表）'!AH26</f>
        <v>80</v>
      </c>
      <c r="AJ26" s="96"/>
      <c r="AK26" s="11" t="s">
        <v>453</v>
      </c>
      <c r="AL26" s="13">
        <f>'外国人（公表）'!AL26+'日本人（公表）'!AL26</f>
        <v>57</v>
      </c>
      <c r="AM26" s="14">
        <f>SUM(AN26:AO26)</f>
        <v>167</v>
      </c>
      <c r="AN26" s="13">
        <f>'外国人（公表）'!AN26+'日本人（公表）'!AN26</f>
        <v>84</v>
      </c>
      <c r="AO26" s="13">
        <f>'外国人（公表）'!AO26+'日本人（公表）'!AO26</f>
        <v>83</v>
      </c>
      <c r="AQ26" s="96"/>
      <c r="AR26" s="9" t="s">
        <v>201</v>
      </c>
      <c r="AS26" s="13">
        <f>'外国人（公表）'!AS26+'日本人（公表）'!AS26</f>
        <v>47</v>
      </c>
      <c r="AT26" s="14">
        <f t="shared" si="17"/>
        <v>127</v>
      </c>
      <c r="AU26" s="13">
        <f>'外国人（公表）'!AU26+'日本人（公表）'!AU26</f>
        <v>66</v>
      </c>
      <c r="AV26" s="13">
        <f>'外国人（公表）'!AV26+'日本人（公表）'!AV26</f>
        <v>61</v>
      </c>
      <c r="AX26" s="67"/>
      <c r="AY26" s="11" t="s">
        <v>358</v>
      </c>
      <c r="AZ26" s="13">
        <f>'外国人（公表）'!AZ26+'日本人（公表）'!AZ26</f>
        <v>35</v>
      </c>
      <c r="BA26" s="14">
        <f t="shared" si="15"/>
        <v>82</v>
      </c>
      <c r="BB26" s="13">
        <f>'外国人（公表）'!BB26+'日本人（公表）'!BB26</f>
        <v>43</v>
      </c>
      <c r="BC26" s="13">
        <f>'外国人（公表）'!BC26+'日本人（公表）'!BC26</f>
        <v>39</v>
      </c>
      <c r="BE26" s="67"/>
      <c r="BF26" s="9" t="s">
        <v>83</v>
      </c>
      <c r="BG26" s="13">
        <f>'外国人（公表）'!BG26+'日本人（公表）'!BG26</f>
        <v>80</v>
      </c>
      <c r="BH26" s="14">
        <f t="shared" si="12"/>
        <v>180</v>
      </c>
      <c r="BI26" s="13">
        <f>'外国人（公表）'!BI26+'日本人（公表）'!BI26</f>
        <v>94</v>
      </c>
      <c r="BJ26" s="13">
        <f>'外国人（公表）'!BJ26+'日本人（公表）'!BJ26</f>
        <v>86</v>
      </c>
      <c r="BL26" s="67"/>
      <c r="BM26" s="9" t="s">
        <v>271</v>
      </c>
      <c r="BN26" s="13">
        <f>'外国人（公表）'!BN26+'日本人（公表）'!BN26</f>
        <v>36</v>
      </c>
      <c r="BO26" s="14">
        <f t="shared" si="16"/>
        <v>95</v>
      </c>
      <c r="BP26" s="13">
        <f>'外国人（公表）'!BP26+'日本人（公表）'!BP26</f>
        <v>48</v>
      </c>
      <c r="BQ26" s="13">
        <f>'外国人（公表）'!BQ26+'日本人（公表）'!BQ26</f>
        <v>47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712</v>
      </c>
      <c r="D27" s="14">
        <f t="shared" si="0"/>
        <v>1773</v>
      </c>
      <c r="E27" s="13">
        <f>'外国人（公表）'!E27+'日本人（公表）'!E27</f>
        <v>880</v>
      </c>
      <c r="F27" s="13">
        <f>'外国人（公表）'!F27+'日本人（公表）'!F27</f>
        <v>893</v>
      </c>
      <c r="G27" s="22"/>
      <c r="H27" s="66" t="s">
        <v>232</v>
      </c>
      <c r="I27" s="9" t="s">
        <v>101</v>
      </c>
      <c r="J27" s="13">
        <f>'外国人（公表）'!J27+'日本人（公表）'!J27</f>
        <v>453</v>
      </c>
      <c r="K27" s="14">
        <f t="shared" ref="K27:K37" si="18">SUM(L27:M27)</f>
        <v>1016</v>
      </c>
      <c r="L27" s="13">
        <f>'外国人（公表）'!L27+'日本人（公表）'!L27</f>
        <v>500</v>
      </c>
      <c r="M27" s="13">
        <f>'外国人（公表）'!M27+'日本人（公表）'!M27</f>
        <v>516</v>
      </c>
      <c r="N27" s="22"/>
      <c r="O27" s="67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53</v>
      </c>
      <c r="T27" s="13">
        <f>'外国人（公表）'!T27+'日本人（公表）'!T27</f>
        <v>59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139</v>
      </c>
      <c r="Z27" s="13">
        <f>'外国人（公表）'!Z27+'日本人（公表）'!Z27</f>
        <v>70</v>
      </c>
      <c r="AA27" s="13">
        <f>'外国人（公表）'!AA27+'日本人（公表）'!AA27</f>
        <v>69</v>
      </c>
      <c r="AC27" s="96"/>
      <c r="AD27" s="37" t="s">
        <v>381</v>
      </c>
      <c r="AE27" s="13">
        <f>'外国人（公表）'!AE27+'日本人（公表）'!AE27</f>
        <v>121</v>
      </c>
      <c r="AF27" s="14">
        <f t="shared" si="4"/>
        <v>313</v>
      </c>
      <c r="AG27" s="13">
        <f>'外国人（公表）'!AG27+'日本人（公表）'!AG27</f>
        <v>148</v>
      </c>
      <c r="AH27" s="13">
        <f>'外国人（公表）'!AH27+'日本人（公表）'!AH27</f>
        <v>165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48</v>
      </c>
      <c r="AN27" s="13">
        <f>'外国人（公表）'!AN27+'日本人（公表）'!AN27</f>
        <v>26</v>
      </c>
      <c r="AO27" s="13">
        <f>'外国人（公表）'!AO27+'日本人（公表）'!AO27</f>
        <v>22</v>
      </c>
      <c r="AQ27" s="96"/>
      <c r="AR27" s="9" t="s">
        <v>343</v>
      </c>
      <c r="AS27" s="13">
        <f>'外国人（公表）'!AS27+'日本人（公表）'!AS27</f>
        <v>241</v>
      </c>
      <c r="AT27" s="14">
        <f t="shared" si="17"/>
        <v>387</v>
      </c>
      <c r="AU27" s="13">
        <f>'外国人（公表）'!AU27+'日本人（公表）'!AU27</f>
        <v>144</v>
      </c>
      <c r="AV27" s="13">
        <f>'外国人（公表）'!AV27+'日本人（公表）'!AV27</f>
        <v>243</v>
      </c>
      <c r="AX27" s="67"/>
      <c r="AY27" s="9" t="s">
        <v>221</v>
      </c>
      <c r="AZ27" s="13">
        <f>'外国人（公表）'!AZ27+'日本人（公表）'!AZ27</f>
        <v>152</v>
      </c>
      <c r="BA27" s="14">
        <f t="shared" si="15"/>
        <v>349</v>
      </c>
      <c r="BB27" s="13">
        <f>'外国人（公表）'!BB27+'日本人（公表）'!BB27</f>
        <v>165</v>
      </c>
      <c r="BC27" s="13">
        <f>'外国人（公表）'!BC27+'日本人（公表）'!BC27</f>
        <v>184</v>
      </c>
      <c r="BE27" s="67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46</v>
      </c>
      <c r="BO27" s="14">
        <f t="shared" si="16"/>
        <v>141</v>
      </c>
      <c r="BP27" s="13">
        <f>'外国人（公表）'!BP27+'日本人（公表）'!BP27</f>
        <v>71</v>
      </c>
      <c r="BQ27" s="13">
        <f>'外国人（公表）'!BQ27+'日本人（公表）'!BQ27</f>
        <v>70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446</v>
      </c>
      <c r="D28" s="14">
        <f t="shared" si="0"/>
        <v>870</v>
      </c>
      <c r="E28" s="13">
        <f>'外国人（公表）'!E28+'日本人（公表）'!E28</f>
        <v>396</v>
      </c>
      <c r="F28" s="13">
        <f>'外国人（公表）'!F28+'日本人（公表）'!F28</f>
        <v>474</v>
      </c>
      <c r="G28" s="22"/>
      <c r="H28" s="67"/>
      <c r="I28" s="9" t="s">
        <v>1</v>
      </c>
      <c r="J28" s="13">
        <f>'外国人（公表）'!J28+'日本人（公表）'!J28</f>
        <v>200</v>
      </c>
      <c r="K28" s="14">
        <f t="shared" si="18"/>
        <v>438</v>
      </c>
      <c r="L28" s="13">
        <f>'外国人（公表）'!L28+'日本人（公表）'!L28</f>
        <v>220</v>
      </c>
      <c r="M28" s="13">
        <f>'外国人（公表）'!M28+'日本人（公表）'!M28</f>
        <v>218</v>
      </c>
      <c r="N28" s="22"/>
      <c r="O28" s="68"/>
      <c r="P28" s="17" t="s">
        <v>14</v>
      </c>
      <c r="Q28" s="14">
        <f>SUM(Q18:Q27)</f>
        <v>645</v>
      </c>
      <c r="R28" s="14">
        <f>SUM(R18:R27)</f>
        <v>1682</v>
      </c>
      <c r="S28" s="14">
        <f>SUM(S18:S27)</f>
        <v>858</v>
      </c>
      <c r="T28" s="14">
        <f>SUM(T18:T27)</f>
        <v>824</v>
      </c>
      <c r="U28" s="22"/>
      <c r="V28" s="67"/>
      <c r="W28" s="9" t="s">
        <v>200</v>
      </c>
      <c r="X28" s="13">
        <f>'外国人（公表）'!X28+'日本人（公表）'!X28</f>
        <v>22</v>
      </c>
      <c r="Y28" s="14">
        <f t="shared" si="14"/>
        <v>60</v>
      </c>
      <c r="Z28" s="13">
        <f>'外国人（公表）'!Z28+'日本人（公表）'!Z28</f>
        <v>27</v>
      </c>
      <c r="AA28" s="13">
        <f>'外国人（公表）'!AA28+'日本人（公表）'!AA28</f>
        <v>33</v>
      </c>
      <c r="AC28" s="97"/>
      <c r="AD28" s="38" t="s">
        <v>14</v>
      </c>
      <c r="AE28" s="41">
        <f>SUM(AE6:AE27)</f>
        <v>1958</v>
      </c>
      <c r="AF28" s="41">
        <f>SUM(AF6:AF27)</f>
        <v>4616</v>
      </c>
      <c r="AG28" s="41">
        <f>SUM(AG6:AG27)</f>
        <v>2250</v>
      </c>
      <c r="AH28" s="41">
        <f>SUM(AH6:AH27)</f>
        <v>2366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280</v>
      </c>
      <c r="AT28" s="14">
        <f t="shared" si="17"/>
        <v>721</v>
      </c>
      <c r="AU28" s="13">
        <f>'外国人（公表）'!AU28+'日本人（公表）'!AU28</f>
        <v>372</v>
      </c>
      <c r="AV28" s="13">
        <f>'外国人（公表）'!AV28+'日本人（公表）'!AV28</f>
        <v>349</v>
      </c>
      <c r="AX28" s="68"/>
      <c r="AY28" s="7" t="s">
        <v>14</v>
      </c>
      <c r="AZ28" s="27">
        <f>SUM(AZ22:AZ27)</f>
        <v>502</v>
      </c>
      <c r="BA28" s="27">
        <f>SUM(BA22:BA27)</f>
        <v>1205</v>
      </c>
      <c r="BB28" s="27">
        <f>SUM(BB22:BB27)</f>
        <v>601</v>
      </c>
      <c r="BC28" s="27">
        <f>SUM(BC22:BC27)</f>
        <v>604</v>
      </c>
      <c r="BE28" s="68"/>
      <c r="BF28" s="17" t="s">
        <v>14</v>
      </c>
      <c r="BG28" s="54">
        <f>SUM(BG17:BG27)</f>
        <v>908</v>
      </c>
      <c r="BH28" s="54">
        <f>SUM(BH17:BH27)</f>
        <v>1953</v>
      </c>
      <c r="BI28" s="54">
        <f>SUM(BI17:BI27)</f>
        <v>958</v>
      </c>
      <c r="BJ28" s="54">
        <f>SUM(BJ17:BJ27)</f>
        <v>995</v>
      </c>
      <c r="BL28" s="67"/>
      <c r="BM28" s="9" t="s">
        <v>277</v>
      </c>
      <c r="BN28" s="13">
        <f>'外国人（公表）'!BN28+'日本人（公表）'!BN28</f>
        <v>250</v>
      </c>
      <c r="BO28" s="14">
        <f t="shared" si="16"/>
        <v>575</v>
      </c>
      <c r="BP28" s="13">
        <f>'外国人（公表）'!BP28+'日本人（公表）'!BP28</f>
        <v>290</v>
      </c>
      <c r="BQ28" s="13">
        <f>'外国人（公表）'!BQ28+'日本人（公表）'!BQ28</f>
        <v>285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531</v>
      </c>
      <c r="D29" s="14">
        <f t="shared" si="0"/>
        <v>1191</v>
      </c>
      <c r="E29" s="13">
        <f>'外国人（公表）'!E29+'日本人（公表）'!E29</f>
        <v>602</v>
      </c>
      <c r="F29" s="13">
        <f>'外国人（公表）'!F29+'日本人（公表）'!F29</f>
        <v>589</v>
      </c>
      <c r="G29" s="22"/>
      <c r="H29" s="67"/>
      <c r="I29" s="9" t="s">
        <v>398</v>
      </c>
      <c r="J29" s="13">
        <f>'外国人（公表）'!J29+'日本人（公表）'!J29</f>
        <v>362</v>
      </c>
      <c r="K29" s="14">
        <f t="shared" si="18"/>
        <v>931</v>
      </c>
      <c r="L29" s="13">
        <f>'外国人（公表）'!L29+'日本人（公表）'!L29</f>
        <v>449</v>
      </c>
      <c r="M29" s="13">
        <f>'外国人（公表）'!M29+'日本人（公表）'!M29</f>
        <v>482</v>
      </c>
      <c r="N29" s="22"/>
      <c r="O29" s="66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138</v>
      </c>
      <c r="S29" s="13">
        <f>'外国人（公表）'!S29+'日本人（公表）'!S29</f>
        <v>68</v>
      </c>
      <c r="T29" s="13">
        <f>'外国人（公表）'!T29+'日本人（公表）'!T29</f>
        <v>70</v>
      </c>
      <c r="U29" s="22"/>
      <c r="V29" s="67"/>
      <c r="W29" s="9" t="s">
        <v>444</v>
      </c>
      <c r="X29" s="13">
        <f>'外国人（公表）'!X29+'日本人（公表）'!X29</f>
        <v>35</v>
      </c>
      <c r="Y29" s="14">
        <f t="shared" si="14"/>
        <v>81</v>
      </c>
      <c r="Z29" s="13">
        <f>'外国人（公表）'!Z29+'日本人（公表）'!Z29</f>
        <v>38</v>
      </c>
      <c r="AA29" s="13">
        <f>'外国人（公表）'!AA29+'日本人（公表）'!AA29</f>
        <v>43</v>
      </c>
      <c r="AC29" s="71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83</v>
      </c>
      <c r="AG29" s="13">
        <f>'外国人（公表）'!AG29+'日本人（公表）'!AG29</f>
        <v>46</v>
      </c>
      <c r="AH29" s="13">
        <f>'外国人（公表）'!AH29+'日本人（公表）'!AH29</f>
        <v>37</v>
      </c>
      <c r="AJ29" s="97"/>
      <c r="AK29" s="17" t="s">
        <v>14</v>
      </c>
      <c r="AL29" s="14">
        <f>SUM(AL25:AL28)</f>
        <v>123</v>
      </c>
      <c r="AM29" s="14">
        <f>SUM(AM25:AM28)</f>
        <v>348</v>
      </c>
      <c r="AN29" s="14">
        <f>SUM(AN25:AN28)</f>
        <v>175</v>
      </c>
      <c r="AO29" s="14">
        <f>SUM(AO25:AO28)</f>
        <v>173</v>
      </c>
      <c r="AQ29" s="96"/>
      <c r="AR29" s="11" t="s">
        <v>64</v>
      </c>
      <c r="AS29" s="13">
        <f>'外国人（公表）'!AS29+'日本人（公表）'!AS29</f>
        <v>53</v>
      </c>
      <c r="AT29" s="14">
        <f t="shared" si="17"/>
        <v>158</v>
      </c>
      <c r="AU29" s="13">
        <f>'外国人（公表）'!AU29+'日本人（公表）'!AU29</f>
        <v>79</v>
      </c>
      <c r="AV29" s="13">
        <f>'外国人（公表）'!AV29+'日本人（公表）'!AV29</f>
        <v>79</v>
      </c>
      <c r="AX29" s="66" t="s">
        <v>43</v>
      </c>
      <c r="AY29" s="9" t="s">
        <v>125</v>
      </c>
      <c r="AZ29" s="13">
        <f>'外国人（公表）'!AZ29+'日本人（公表）'!AZ29</f>
        <v>21</v>
      </c>
      <c r="BA29" s="14">
        <f t="shared" ref="BA29:BA39" si="21">SUM(BB29:BC29)</f>
        <v>47</v>
      </c>
      <c r="BB29" s="13">
        <f>'外国人（公表）'!BB29+'日本人（公表）'!BB29</f>
        <v>17</v>
      </c>
      <c r="BC29" s="13">
        <f>'外国人（公表）'!BC29+'日本人（公表）'!BC29</f>
        <v>30</v>
      </c>
      <c r="BE29" s="66" t="s">
        <v>169</v>
      </c>
      <c r="BF29" s="26" t="s">
        <v>85</v>
      </c>
      <c r="BG29" s="13">
        <f>'外国人（公表）'!BG29+'日本人（公表）'!BG29</f>
        <v>27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67"/>
      <c r="BM29" s="9" t="s">
        <v>278</v>
      </c>
      <c r="BN29" s="13">
        <f>'外国人（公表）'!BN29+'日本人（公表）'!BN29</f>
        <v>158</v>
      </c>
      <c r="BO29" s="14">
        <f t="shared" si="16"/>
        <v>436</v>
      </c>
      <c r="BP29" s="13">
        <f>'外国人（公表）'!BP29+'日本人（公表）'!BP29</f>
        <v>213</v>
      </c>
      <c r="BQ29" s="13">
        <f>'外国人（公表）'!BQ29+'日本人（公表）'!BQ29</f>
        <v>223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478</v>
      </c>
      <c r="D30" s="14">
        <f t="shared" si="0"/>
        <v>1098</v>
      </c>
      <c r="E30" s="13">
        <f>'外国人（公表）'!E30+'日本人（公表）'!E30</f>
        <v>538</v>
      </c>
      <c r="F30" s="13">
        <f>'外国人（公表）'!F30+'日本人（公表）'!F30</f>
        <v>560</v>
      </c>
      <c r="G30" s="22"/>
      <c r="H30" s="67"/>
      <c r="I30" s="9" t="s">
        <v>466</v>
      </c>
      <c r="J30" s="13">
        <f>'外国人（公表）'!J30+'日本人（公表）'!J30</f>
        <v>500</v>
      </c>
      <c r="K30" s="14">
        <f t="shared" si="18"/>
        <v>984</v>
      </c>
      <c r="L30" s="13">
        <f>'外国人（公表）'!L30+'日本人（公表）'!L30</f>
        <v>507</v>
      </c>
      <c r="M30" s="13">
        <f>'外国人（公表）'!M30+'日本人（公表）'!M30</f>
        <v>477</v>
      </c>
      <c r="N30" s="22"/>
      <c r="O30" s="67"/>
      <c r="P30" s="9" t="s">
        <v>440</v>
      </c>
      <c r="Q30" s="13">
        <f>'外国人（公表）'!Q30+'日本人（公表）'!Q30</f>
        <v>389</v>
      </c>
      <c r="R30" s="14">
        <f t="shared" si="19"/>
        <v>835</v>
      </c>
      <c r="S30" s="13">
        <f>'外国人（公表）'!S30+'日本人（公表）'!S30</f>
        <v>429</v>
      </c>
      <c r="T30" s="13">
        <f>'外国人（公表）'!T30+'日本人（公表）'!T30</f>
        <v>406</v>
      </c>
      <c r="U30" s="22"/>
      <c r="V30" s="68"/>
      <c r="W30" s="17" t="s">
        <v>14</v>
      </c>
      <c r="X30" s="14">
        <f>SUM(X20:X29)</f>
        <v>364</v>
      </c>
      <c r="Y30" s="14">
        <f>SUM(Y20:Y29)</f>
        <v>976</v>
      </c>
      <c r="Z30" s="14">
        <f>SUM(Z20:Z29)</f>
        <v>486</v>
      </c>
      <c r="AA30" s="14">
        <f>SUM(AA20:AA29)</f>
        <v>490</v>
      </c>
      <c r="AC30" s="72"/>
      <c r="AD30" s="37" t="s">
        <v>288</v>
      </c>
      <c r="AE30" s="13">
        <f>'外国人（公表）'!AE30+'日本人（公表）'!AE30</f>
        <v>65</v>
      </c>
      <c r="AF30" s="14">
        <f t="shared" si="20"/>
        <v>176</v>
      </c>
      <c r="AG30" s="13">
        <f>'外国人（公表）'!AG30+'日本人（公表）'!AG30</f>
        <v>87</v>
      </c>
      <c r="AH30" s="13">
        <f>'外国人（公表）'!AH30+'日本人（公表）'!AH30</f>
        <v>89</v>
      </c>
      <c r="AJ30" s="66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6"/>
      <c r="AR30" s="11" t="s">
        <v>346</v>
      </c>
      <c r="AS30" s="13">
        <f>'外国人（公表）'!AS30+'日本人（公表）'!AS30</f>
        <v>98</v>
      </c>
      <c r="AT30" s="14">
        <f t="shared" si="17"/>
        <v>184</v>
      </c>
      <c r="AU30" s="13">
        <f>'外国人（公表）'!AU30+'日本人（公表）'!AU30</f>
        <v>80</v>
      </c>
      <c r="AV30" s="13">
        <f>'外国人（公表）'!AV30+'日本人（公表）'!AV30</f>
        <v>104</v>
      </c>
      <c r="AX30" s="67"/>
      <c r="AY30" s="9" t="s">
        <v>109</v>
      </c>
      <c r="AZ30" s="13">
        <f>'外国人（公表）'!AZ30+'日本人（公表）'!AZ30</f>
        <v>271</v>
      </c>
      <c r="BA30" s="14">
        <f t="shared" si="21"/>
        <v>610</v>
      </c>
      <c r="BB30" s="13">
        <f>'外国人（公表）'!BB30+'日本人（公表）'!BB30</f>
        <v>306</v>
      </c>
      <c r="BC30" s="13">
        <f>'外国人（公表）'!BC30+'日本人（公表）'!BC30</f>
        <v>304</v>
      </c>
      <c r="BE30" s="67"/>
      <c r="BF30" s="9" t="s">
        <v>87</v>
      </c>
      <c r="BG30" s="13">
        <f>'外国人（公表）'!BG30+'日本人（公表）'!BG30</f>
        <v>27</v>
      </c>
      <c r="BH30" s="14">
        <f t="shared" si="22"/>
        <v>56</v>
      </c>
      <c r="BI30" s="13">
        <f>'外国人（公表）'!BI30+'日本人（公表）'!BI30</f>
        <v>29</v>
      </c>
      <c r="BJ30" s="13">
        <f>'外国人（公表）'!BJ30+'日本人（公表）'!BJ30</f>
        <v>27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92</v>
      </c>
      <c r="BP30" s="13">
        <f>'外国人（公表）'!BP30+'日本人（公表）'!BP30</f>
        <v>43</v>
      </c>
      <c r="BQ30" s="13">
        <f>'外国人（公表）'!BQ30+'日本人（公表）'!BQ30</f>
        <v>49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279</v>
      </c>
      <c r="D31" s="14">
        <f t="shared" si="0"/>
        <v>626</v>
      </c>
      <c r="E31" s="13">
        <f>'外国人（公表）'!E31+'日本人（公表）'!E31</f>
        <v>315</v>
      </c>
      <c r="F31" s="13">
        <f>'外国人（公表）'!F31+'日本人（公表）'!F31</f>
        <v>311</v>
      </c>
      <c r="G31" s="22"/>
      <c r="H31" s="67"/>
      <c r="I31" s="9" t="s">
        <v>54</v>
      </c>
      <c r="J31" s="13">
        <f>'外国人（公表）'!J31+'日本人（公表）'!J31</f>
        <v>460</v>
      </c>
      <c r="K31" s="14">
        <f t="shared" si="18"/>
        <v>1429</v>
      </c>
      <c r="L31" s="13">
        <f>'外国人（公表）'!L31+'日本人（公表）'!L31</f>
        <v>687</v>
      </c>
      <c r="M31" s="13">
        <f>'外国人（公表）'!M31+'日本人（公表）'!M31</f>
        <v>742</v>
      </c>
      <c r="N31" s="22"/>
      <c r="O31" s="67"/>
      <c r="P31" s="9" t="s">
        <v>37</v>
      </c>
      <c r="Q31" s="13">
        <f>'外国人（公表）'!Q31+'日本人（公表）'!Q31</f>
        <v>168</v>
      </c>
      <c r="R31" s="14">
        <f t="shared" si="19"/>
        <v>382</v>
      </c>
      <c r="S31" s="13">
        <f>'外国人（公表）'!S31+'日本人（公表）'!S31</f>
        <v>200</v>
      </c>
      <c r="T31" s="13">
        <f>'外国人（公表）'!T31+'日本人（公表）'!T31</f>
        <v>182</v>
      </c>
      <c r="U31" s="22"/>
      <c r="V31" s="66" t="s">
        <v>6</v>
      </c>
      <c r="W31" s="26" t="s">
        <v>446</v>
      </c>
      <c r="X31" s="13">
        <f>'外国人（公表）'!X31+'日本人（公表）'!X31</f>
        <v>71</v>
      </c>
      <c r="Y31" s="14">
        <f t="shared" ref="Y31:Y36" si="23">SUM(Z31:AA31)</f>
        <v>202</v>
      </c>
      <c r="Z31" s="13">
        <f>'外国人（公表）'!Z31+'日本人（公表）'!Z31</f>
        <v>110</v>
      </c>
      <c r="AA31" s="13">
        <f>'外国人（公表）'!AA31+'日本人（公表）'!AA31</f>
        <v>92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137</v>
      </c>
      <c r="AN31" s="13">
        <f>'外国人（公表）'!AN31+'日本人（公表）'!AN31</f>
        <v>70</v>
      </c>
      <c r="AO31" s="13">
        <f>'外国人（公表）'!AO31+'日本人（公表）'!AO31</f>
        <v>67</v>
      </c>
      <c r="AQ31" s="97"/>
      <c r="AR31" s="7" t="s">
        <v>14</v>
      </c>
      <c r="AS31" s="27">
        <f>SUM(AS25:AS30)</f>
        <v>754</v>
      </c>
      <c r="AT31" s="27">
        <f>SUM(AT25:AT30)</f>
        <v>1672</v>
      </c>
      <c r="AU31" s="27">
        <f>SUM(AU25:AU30)</f>
        <v>789</v>
      </c>
      <c r="AV31" s="27">
        <f>SUM(AV25:AV30)</f>
        <v>883</v>
      </c>
      <c r="AX31" s="67"/>
      <c r="AY31" s="9" t="s">
        <v>262</v>
      </c>
      <c r="AZ31" s="13">
        <f>'外国人（公表）'!AZ31+'日本人（公表）'!AZ31</f>
        <v>193</v>
      </c>
      <c r="BA31" s="14">
        <f t="shared" si="21"/>
        <v>418</v>
      </c>
      <c r="BB31" s="13">
        <f>'外国人（公表）'!BB31+'日本人（公表）'!BB31</f>
        <v>203</v>
      </c>
      <c r="BC31" s="13">
        <f>'外国人（公表）'!BC31+'日本人（公表）'!BC31</f>
        <v>215</v>
      </c>
      <c r="BE31" s="67"/>
      <c r="BF31" s="9" t="s">
        <v>91</v>
      </c>
      <c r="BG31" s="13">
        <f>'外国人（公表）'!BG31+'日本人（公表）'!BG31</f>
        <v>52</v>
      </c>
      <c r="BH31" s="14">
        <f t="shared" si="22"/>
        <v>97</v>
      </c>
      <c r="BI31" s="13">
        <f>'外国人（公表）'!BI31+'日本人（公表）'!BI31</f>
        <v>47</v>
      </c>
      <c r="BJ31" s="13">
        <f>'外国人（公表）'!BJ31+'日本人（公表）'!BJ31</f>
        <v>50</v>
      </c>
      <c r="BL31" s="67"/>
      <c r="BM31" s="9" t="s">
        <v>458</v>
      </c>
      <c r="BN31" s="13">
        <f>'外国人（公表）'!BN31+'日本人（公表）'!BN31</f>
        <v>64</v>
      </c>
      <c r="BO31" s="14">
        <f t="shared" si="16"/>
        <v>161</v>
      </c>
      <c r="BP31" s="13">
        <f>'外国人（公表）'!BP31+'日本人（公表）'!BP31</f>
        <v>86</v>
      </c>
      <c r="BQ31" s="13">
        <f>'外国人（公表）'!BQ31+'日本人（公表）'!BQ31</f>
        <v>75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308</v>
      </c>
      <c r="D32" s="14">
        <f t="shared" si="0"/>
        <v>749</v>
      </c>
      <c r="E32" s="13">
        <f>'外国人（公表）'!E32+'日本人（公表）'!E32</f>
        <v>371</v>
      </c>
      <c r="F32" s="13">
        <f>'外国人（公表）'!F32+'日本人（公表）'!F32</f>
        <v>378</v>
      </c>
      <c r="G32" s="22"/>
      <c r="H32" s="67"/>
      <c r="I32" s="9" t="s">
        <v>333</v>
      </c>
      <c r="J32" s="13">
        <f>'外国人（公表）'!J32+'日本人（公表）'!J32</f>
        <v>64</v>
      </c>
      <c r="K32" s="14">
        <f t="shared" si="18"/>
        <v>163</v>
      </c>
      <c r="L32" s="13">
        <f>'外国人（公表）'!L32+'日本人（公表）'!L32</f>
        <v>85</v>
      </c>
      <c r="M32" s="13">
        <f>'外国人（公表）'!M32+'日本人（公表）'!M32</f>
        <v>78</v>
      </c>
      <c r="N32" s="22"/>
      <c r="O32" s="67"/>
      <c r="P32" s="9" t="s">
        <v>265</v>
      </c>
      <c r="Q32" s="13">
        <f>'外国人（公表）'!Q32+'日本人（公表）'!Q32</f>
        <v>94</v>
      </c>
      <c r="R32" s="14">
        <f t="shared" si="19"/>
        <v>195</v>
      </c>
      <c r="S32" s="13">
        <f>'外国人（公表）'!S32+'日本人（公表）'!S32</f>
        <v>103</v>
      </c>
      <c r="T32" s="13">
        <f>'外国人（公表）'!T32+'日本人（公表）'!T32</f>
        <v>92</v>
      </c>
      <c r="U32" s="22"/>
      <c r="V32" s="67"/>
      <c r="W32" s="26" t="s">
        <v>379</v>
      </c>
      <c r="X32" s="13">
        <f>'外国人（公表）'!X32+'日本人（公表）'!X32</f>
        <v>62</v>
      </c>
      <c r="Y32" s="14">
        <f t="shared" si="23"/>
        <v>149</v>
      </c>
      <c r="Z32" s="13">
        <f>'外国人（公表）'!Z32+'日本人（公表）'!Z32</f>
        <v>65</v>
      </c>
      <c r="AA32" s="13">
        <f>'外国人（公表）'!AA32+'日本人（公表）'!AA32</f>
        <v>84</v>
      </c>
      <c r="AC32" s="72"/>
      <c r="AD32" s="37" t="s">
        <v>450</v>
      </c>
      <c r="AE32" s="13">
        <f>'外国人（公表）'!AE32+'日本人（公表）'!AE32</f>
        <v>31</v>
      </c>
      <c r="AF32" s="14">
        <f t="shared" si="20"/>
        <v>78</v>
      </c>
      <c r="AG32" s="13">
        <f>'外国人（公表）'!AG32+'日本人（公表）'!AG32</f>
        <v>41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46</v>
      </c>
      <c r="AM32" s="14">
        <f>SUM(AN32:AO32)</f>
        <v>136</v>
      </c>
      <c r="AN32" s="13">
        <f>'外国人（公表）'!AN32+'日本人（公表）'!AN32</f>
        <v>67</v>
      </c>
      <c r="AO32" s="13">
        <f>'外国人（公表）'!AO32+'日本人（公表）'!AO32</f>
        <v>69</v>
      </c>
      <c r="AQ32" s="98" t="s">
        <v>99</v>
      </c>
      <c r="AR32" s="9" t="s">
        <v>349</v>
      </c>
      <c r="AS32" s="13">
        <f>'外国人（公表）'!AS32+'日本人（公表）'!AS32</f>
        <v>107</v>
      </c>
      <c r="AT32" s="14">
        <f>SUM(AU32:AV32)</f>
        <v>276</v>
      </c>
      <c r="AU32" s="13">
        <f>'外国人（公表）'!AU32+'日本人（公表）'!AU32</f>
        <v>135</v>
      </c>
      <c r="AV32" s="13">
        <f>'外国人（公表）'!AV32+'日本人（公表）'!AV32</f>
        <v>141</v>
      </c>
      <c r="AX32" s="67"/>
      <c r="AY32" s="11" t="s">
        <v>315</v>
      </c>
      <c r="AZ32" s="13">
        <f>'外国人（公表）'!AZ32+'日本人（公表）'!AZ32</f>
        <v>210</v>
      </c>
      <c r="BA32" s="14">
        <f t="shared" si="21"/>
        <v>376</v>
      </c>
      <c r="BB32" s="13">
        <f>'外国人（公表）'!BB32+'日本人（公表）'!BB32</f>
        <v>164</v>
      </c>
      <c r="BC32" s="13">
        <f>'外国人（公表）'!BC32+'日本人（公表）'!BC32</f>
        <v>212</v>
      </c>
      <c r="BE32" s="67"/>
      <c r="BF32" s="9" t="s">
        <v>130</v>
      </c>
      <c r="BG32" s="13">
        <f>'外国人（公表）'!BG32+'日本人（公表）'!BG32</f>
        <v>108</v>
      </c>
      <c r="BH32" s="14">
        <f t="shared" si="22"/>
        <v>229</v>
      </c>
      <c r="BI32" s="13">
        <f>'外国人（公表）'!BI32+'日本人（公表）'!BI32</f>
        <v>107</v>
      </c>
      <c r="BJ32" s="13">
        <f>'外国人（公表）'!BJ32+'日本人（公表）'!BJ32</f>
        <v>122</v>
      </c>
      <c r="BL32" s="67"/>
      <c r="BM32" s="9" t="s">
        <v>279</v>
      </c>
      <c r="BN32" s="13">
        <f>'外国人（公表）'!BN32+'日本人（公表）'!BN32</f>
        <v>89</v>
      </c>
      <c r="BO32" s="14">
        <f t="shared" si="16"/>
        <v>216</v>
      </c>
      <c r="BP32" s="13">
        <f>'外国人（公表）'!BP32+'日本人（公表）'!BP32</f>
        <v>110</v>
      </c>
      <c r="BQ32" s="13">
        <f>'外国人（公表）'!BQ32+'日本人（公表）'!BQ32</f>
        <v>106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214</v>
      </c>
      <c r="D33" s="14">
        <f t="shared" si="0"/>
        <v>438</v>
      </c>
      <c r="E33" s="13">
        <f>'外国人（公表）'!E33+'日本人（公表）'!E33</f>
        <v>210</v>
      </c>
      <c r="F33" s="13">
        <f>'外国人（公表）'!F33+'日本人（公表）'!F33</f>
        <v>228</v>
      </c>
      <c r="G33" s="22"/>
      <c r="H33" s="67"/>
      <c r="I33" s="9" t="s">
        <v>148</v>
      </c>
      <c r="J33" s="13">
        <f>'外国人（公表）'!J33+'日本人（公表）'!J33</f>
        <v>314</v>
      </c>
      <c r="K33" s="14">
        <f t="shared" si="18"/>
        <v>722</v>
      </c>
      <c r="L33" s="13">
        <f>'外国人（公表）'!L33+'日本人（公表）'!L33</f>
        <v>362</v>
      </c>
      <c r="M33" s="13">
        <f>'外国人（公表）'!M33+'日本人（公表）'!M33</f>
        <v>360</v>
      </c>
      <c r="N33" s="22"/>
      <c r="O33" s="67"/>
      <c r="P33" s="9" t="s">
        <v>441</v>
      </c>
      <c r="Q33" s="13">
        <f>'外国人（公表）'!Q33+'日本人（公表）'!Q33</f>
        <v>88</v>
      </c>
      <c r="R33" s="14">
        <f t="shared" si="19"/>
        <v>212</v>
      </c>
      <c r="S33" s="13">
        <f>'外国人（公表）'!S33+'日本人（公表）'!S33</f>
        <v>103</v>
      </c>
      <c r="T33" s="13">
        <f>'外国人（公表）'!T33+'日本人（公表）'!T33</f>
        <v>109</v>
      </c>
      <c r="U33" s="22"/>
      <c r="V33" s="67"/>
      <c r="W33" s="9" t="s">
        <v>158</v>
      </c>
      <c r="X33" s="13">
        <f>'外国人（公表）'!X33+'日本人（公表）'!X33</f>
        <v>44</v>
      </c>
      <c r="Y33" s="14">
        <f t="shared" si="23"/>
        <v>103</v>
      </c>
      <c r="Z33" s="13">
        <f>'外国人（公表）'!Z33+'日本人（公表）'!Z33</f>
        <v>57</v>
      </c>
      <c r="AA33" s="13">
        <f>'外国人（公表）'!AA33+'日本人（公表）'!AA33</f>
        <v>46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38</v>
      </c>
      <c r="AG33" s="13">
        <f>'外国人（公表）'!AG33+'日本人（公表）'!AG33</f>
        <v>20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46</v>
      </c>
      <c r="AM33" s="14">
        <f>SUM(AN33:AO33)</f>
        <v>112</v>
      </c>
      <c r="AN33" s="13">
        <f>'外国人（公表）'!AN33+'日本人（公表）'!AN33</f>
        <v>57</v>
      </c>
      <c r="AO33" s="13">
        <f>'外国人（公表）'!AO33+'日本人（公表）'!AO33</f>
        <v>55</v>
      </c>
      <c r="AQ33" s="99"/>
      <c r="AR33" s="17" t="s">
        <v>14</v>
      </c>
      <c r="AS33" s="14">
        <f>SUM(AS32:AS32)</f>
        <v>107</v>
      </c>
      <c r="AT33" s="14">
        <f>SUM(AT32:AT32)</f>
        <v>276</v>
      </c>
      <c r="AU33" s="14">
        <f>SUM(AU32:AU32)</f>
        <v>135</v>
      </c>
      <c r="AV33" s="14">
        <f>SUM(AV32:AV32)</f>
        <v>141</v>
      </c>
      <c r="AX33" s="67"/>
      <c r="AY33" s="11" t="s">
        <v>135</v>
      </c>
      <c r="AZ33" s="13">
        <f>'外国人（公表）'!AZ33+'日本人（公表）'!AZ33</f>
        <v>100</v>
      </c>
      <c r="BA33" s="14">
        <f t="shared" si="21"/>
        <v>220</v>
      </c>
      <c r="BB33" s="13">
        <f>'外国人（公表）'!BB33+'日本人（公表）'!BB33</f>
        <v>107</v>
      </c>
      <c r="BC33" s="13">
        <f>'外国人（公表）'!BC33+'日本人（公表）'!BC33</f>
        <v>113</v>
      </c>
      <c r="BE33" s="67"/>
      <c r="BF33" s="9" t="s">
        <v>92</v>
      </c>
      <c r="BG33" s="13">
        <f>'外国人（公表）'!BG33+'日本人（公表）'!BG33</f>
        <v>62</v>
      </c>
      <c r="BH33" s="14">
        <f t="shared" si="22"/>
        <v>143</v>
      </c>
      <c r="BI33" s="13">
        <f>'外国人（公表）'!BI33+'日本人（公表）'!BI33</f>
        <v>68</v>
      </c>
      <c r="BJ33" s="13">
        <f>'外国人（公表）'!BJ33+'日本人（公表）'!BJ33</f>
        <v>75</v>
      </c>
      <c r="BL33" s="67"/>
      <c r="BM33" s="9" t="s">
        <v>282</v>
      </c>
      <c r="BN33" s="13">
        <f>'外国人（公表）'!BN33+'日本人（公表）'!BN33</f>
        <v>114</v>
      </c>
      <c r="BO33" s="14">
        <f t="shared" si="16"/>
        <v>316</v>
      </c>
      <c r="BP33" s="13">
        <f>'外国人（公表）'!BP33+'日本人（公表）'!BP33</f>
        <v>161</v>
      </c>
      <c r="BQ33" s="13">
        <f>'外国人（公表）'!BQ33+'日本人（公表）'!BQ33</f>
        <v>155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96</v>
      </c>
      <c r="D34" s="14">
        <f t="shared" si="0"/>
        <v>213</v>
      </c>
      <c r="E34" s="13">
        <f>'外国人（公表）'!E34+'日本人（公表）'!E34</f>
        <v>109</v>
      </c>
      <c r="F34" s="13">
        <f>'外国人（公表）'!F34+'日本人（公表）'!F34</f>
        <v>104</v>
      </c>
      <c r="G34" s="22"/>
      <c r="H34" s="67"/>
      <c r="I34" s="9" t="s">
        <v>430</v>
      </c>
      <c r="J34" s="13">
        <f>'外国人（公表）'!J34+'日本人（公表）'!J34</f>
        <v>133</v>
      </c>
      <c r="K34" s="14">
        <f t="shared" si="18"/>
        <v>308</v>
      </c>
      <c r="L34" s="13">
        <f>'外国人（公表）'!L34+'日本人（公表）'!L34</f>
        <v>147</v>
      </c>
      <c r="M34" s="13">
        <f>'外国人（公表）'!M34+'日本人（公表）'!M34</f>
        <v>161</v>
      </c>
      <c r="N34" s="22"/>
      <c r="O34" s="67"/>
      <c r="P34" s="9" t="s">
        <v>366</v>
      </c>
      <c r="Q34" s="13">
        <f>'外国人（公表）'!Q34+'日本人（公表）'!Q34</f>
        <v>90</v>
      </c>
      <c r="R34" s="14">
        <f t="shared" si="19"/>
        <v>219</v>
      </c>
      <c r="S34" s="13">
        <f>'外国人（公表）'!S34+'日本人（公表）'!S34</f>
        <v>105</v>
      </c>
      <c r="T34" s="13">
        <f>'外国人（公表）'!T34+'日本人（公表）'!T34</f>
        <v>114</v>
      </c>
      <c r="U34" s="22"/>
      <c r="V34" s="67"/>
      <c r="W34" s="9" t="s">
        <v>97</v>
      </c>
      <c r="X34" s="13">
        <f>'外国人（公表）'!X34+'日本人（公表）'!X34</f>
        <v>74</v>
      </c>
      <c r="Y34" s="14">
        <f t="shared" si="23"/>
        <v>207</v>
      </c>
      <c r="Z34" s="13">
        <f>'外国人（公表）'!Z34+'日本人（公表）'!Z34</f>
        <v>112</v>
      </c>
      <c r="AA34" s="13">
        <f>'外国人（公表）'!AA34+'日本人（公表）'!AA34</f>
        <v>95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63</v>
      </c>
      <c r="AG34" s="13">
        <f>'外国人（公表）'!AG34+'日本人（公表）'!AG34</f>
        <v>33</v>
      </c>
      <c r="AH34" s="13">
        <f>'外国人（公表）'!AH34+'日本人（公表）'!AH34</f>
        <v>30</v>
      </c>
      <c r="AJ34" s="67"/>
      <c r="AK34" s="11" t="s">
        <v>199</v>
      </c>
      <c r="AL34" s="13">
        <f>'外国人（公表）'!AL34+'日本人（公表）'!AL34</f>
        <v>78</v>
      </c>
      <c r="AM34" s="14">
        <f>SUM(AN34:AO34)</f>
        <v>211</v>
      </c>
      <c r="AN34" s="13">
        <f>'外国人（公表）'!AN34+'日本人（公表）'!AN34</f>
        <v>113</v>
      </c>
      <c r="AO34" s="13">
        <f>'外国人（公表）'!AO34+'日本人（公表）'!AO34</f>
        <v>98</v>
      </c>
      <c r="AQ34" s="66" t="s">
        <v>197</v>
      </c>
      <c r="AR34" s="26" t="s">
        <v>93</v>
      </c>
      <c r="AS34" s="13">
        <f>'外国人（公表）'!AS34+'日本人（公表）'!AS34</f>
        <v>73</v>
      </c>
      <c r="AT34" s="14">
        <f t="shared" ref="AT34:AT39" si="24">SUM(AU34:AV34)</f>
        <v>196</v>
      </c>
      <c r="AU34" s="13">
        <f>'外国人（公表）'!AU34+'日本人（公表）'!AU34</f>
        <v>95</v>
      </c>
      <c r="AV34" s="13">
        <f>'外国人（公表）'!AV34+'日本人（公表）'!AV34</f>
        <v>101</v>
      </c>
      <c r="AX34" s="67"/>
      <c r="AY34" s="9" t="s">
        <v>2</v>
      </c>
      <c r="AZ34" s="13">
        <f>'外国人（公表）'!AZ34+'日本人（公表）'!AZ34</f>
        <v>235</v>
      </c>
      <c r="BA34" s="14">
        <f t="shared" si="21"/>
        <v>473</v>
      </c>
      <c r="BB34" s="13">
        <f>'外国人（公表）'!BB34+'日本人（公表）'!BB34</f>
        <v>220</v>
      </c>
      <c r="BC34" s="13">
        <f>'外国人（公表）'!BC34+'日本人（公表）'!BC34</f>
        <v>253</v>
      </c>
      <c r="BE34" s="67"/>
      <c r="BF34" s="9" t="s">
        <v>94</v>
      </c>
      <c r="BG34" s="13">
        <f>'外国人（公表）'!BG34+'日本人（公表）'!BG34</f>
        <v>14</v>
      </c>
      <c r="BH34" s="14">
        <f t="shared" si="22"/>
        <v>28</v>
      </c>
      <c r="BI34" s="13">
        <f>'外国人（公表）'!BI34+'日本人（公表）'!BI34</f>
        <v>15</v>
      </c>
      <c r="BJ34" s="13">
        <f>'外国人（公表）'!BJ34+'日本人（公表）'!BJ34</f>
        <v>13</v>
      </c>
      <c r="BL34" s="67"/>
      <c r="BM34" s="9" t="s">
        <v>22</v>
      </c>
      <c r="BN34" s="13">
        <f>'外国人（公表）'!BN34+'日本人（公表）'!BN34</f>
        <v>72</v>
      </c>
      <c r="BO34" s="14">
        <f t="shared" si="16"/>
        <v>174</v>
      </c>
      <c r="BP34" s="13">
        <f>'外国人（公表）'!BP34+'日本人（公表）'!BP34</f>
        <v>95</v>
      </c>
      <c r="BQ34" s="13">
        <f>'外国人（公表）'!BQ34+'日本人（公表）'!BQ34</f>
        <v>79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81</v>
      </c>
      <c r="D35" s="14">
        <f t="shared" si="0"/>
        <v>187</v>
      </c>
      <c r="E35" s="13">
        <f>'外国人（公表）'!E35+'日本人（公表）'!E35</f>
        <v>89</v>
      </c>
      <c r="F35" s="13">
        <f>'外国人（公表）'!F35+'日本人（公表）'!F35</f>
        <v>98</v>
      </c>
      <c r="G35" s="22"/>
      <c r="H35" s="67"/>
      <c r="I35" s="9" t="s">
        <v>236</v>
      </c>
      <c r="J35" s="13">
        <f>'外国人（公表）'!J35+'日本人（公表）'!J35</f>
        <v>188</v>
      </c>
      <c r="K35" s="14">
        <f t="shared" si="18"/>
        <v>459</v>
      </c>
      <c r="L35" s="13">
        <f>'外国人（公表）'!L35+'日本人（公表）'!L35</f>
        <v>230</v>
      </c>
      <c r="M35" s="13">
        <f>'外国人（公表）'!M35+'日本人（公表）'!M35</f>
        <v>229</v>
      </c>
      <c r="N35" s="22"/>
      <c r="O35" s="67"/>
      <c r="P35" s="9" t="s">
        <v>177</v>
      </c>
      <c r="Q35" s="13">
        <f>'外国人（公表）'!Q35+'日本人（公表）'!Q35</f>
        <v>112</v>
      </c>
      <c r="R35" s="14">
        <f t="shared" si="19"/>
        <v>325</v>
      </c>
      <c r="S35" s="13">
        <f>'外国人（公表）'!S35+'日本人（公表）'!S35</f>
        <v>157</v>
      </c>
      <c r="T35" s="13">
        <f>'外国人（公表）'!T35+'日本人（公表）'!T35</f>
        <v>168</v>
      </c>
      <c r="U35" s="22"/>
      <c r="V35" s="67"/>
      <c r="W35" s="9" t="s">
        <v>447</v>
      </c>
      <c r="X35" s="13">
        <f>'外国人（公表）'!X35+'日本人（公表）'!X35</f>
        <v>90</v>
      </c>
      <c r="Y35" s="14">
        <f t="shared" si="23"/>
        <v>250</v>
      </c>
      <c r="Z35" s="13">
        <f>'外国人（公表）'!Z35+'日本人（公表）'!Z35</f>
        <v>118</v>
      </c>
      <c r="AA35" s="13">
        <f>'外国人（公表）'!AA35+'日本人（公表）'!AA35</f>
        <v>132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29</v>
      </c>
      <c r="AG35" s="13">
        <f>'外国人（公表）'!AG35+'日本人（公表）'!AG35</f>
        <v>15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238</v>
      </c>
      <c r="AM35" s="14">
        <f>SUM(AM30:AM34)</f>
        <v>683</v>
      </c>
      <c r="AN35" s="14">
        <f>SUM(AN30:AN34)</f>
        <v>352</v>
      </c>
      <c r="AO35" s="14">
        <f>SUM(AO30:AO34)</f>
        <v>331</v>
      </c>
      <c r="AQ35" s="67"/>
      <c r="AR35" s="9" t="s">
        <v>355</v>
      </c>
      <c r="AS35" s="13">
        <f>'外国人（公表）'!AS35+'日本人（公表）'!AS35</f>
        <v>138</v>
      </c>
      <c r="AT35" s="14">
        <f t="shared" si="24"/>
        <v>325</v>
      </c>
      <c r="AU35" s="13">
        <f>'外国人（公表）'!AU35+'日本人（公表）'!AU35</f>
        <v>171</v>
      </c>
      <c r="AV35" s="13">
        <f>'外国人（公表）'!AV35+'日本人（公表）'!AV35</f>
        <v>154</v>
      </c>
      <c r="AX35" s="67"/>
      <c r="AY35" s="9" t="s">
        <v>7</v>
      </c>
      <c r="AZ35" s="13">
        <f>'外国人（公表）'!AZ35+'日本人（公表）'!AZ35</f>
        <v>279</v>
      </c>
      <c r="BA35" s="14">
        <f t="shared" si="21"/>
        <v>587</v>
      </c>
      <c r="BB35" s="13">
        <f>'外国人（公表）'!BB35+'日本人（公表）'!BB35</f>
        <v>289</v>
      </c>
      <c r="BC35" s="13">
        <f>'外国人（公表）'!BC35+'日本人（公表）'!BC35</f>
        <v>298</v>
      </c>
      <c r="BE35" s="67"/>
      <c r="BF35" s="9" t="s">
        <v>61</v>
      </c>
      <c r="BG35" s="13">
        <f>'外国人（公表）'!BG35+'日本人（公表）'!BG35</f>
        <v>16</v>
      </c>
      <c r="BH35" s="14">
        <f t="shared" si="22"/>
        <v>34</v>
      </c>
      <c r="BI35" s="13">
        <f>'外国人（公表）'!BI35+'日本人（公表）'!BI35</f>
        <v>16</v>
      </c>
      <c r="BJ35" s="13">
        <f>'外国人（公表）'!BJ35+'日本人（公表）'!BJ35</f>
        <v>18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142</v>
      </c>
      <c r="BP35" s="13">
        <f>'外国人（公表）'!BP35+'日本人（公表）'!BP35</f>
        <v>67</v>
      </c>
      <c r="BQ35" s="13">
        <f>'外国人（公表）'!BQ35+'日本人（公表）'!BQ35</f>
        <v>75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42</v>
      </c>
      <c r="D36" s="14">
        <f t="shared" si="0"/>
        <v>76</v>
      </c>
      <c r="E36" s="13">
        <f>'外国人（公表）'!E36+'日本人（公表）'!E36</f>
        <v>32</v>
      </c>
      <c r="F36" s="13">
        <f>'外国人（公表）'!F36+'日本人（公表）'!F36</f>
        <v>44</v>
      </c>
      <c r="G36" s="22"/>
      <c r="H36" s="67"/>
      <c r="I36" s="9" t="s">
        <v>418</v>
      </c>
      <c r="J36" s="13">
        <f>'外国人（公表）'!J36+'日本人（公表）'!J36</f>
        <v>146</v>
      </c>
      <c r="K36" s="14">
        <f t="shared" si="18"/>
        <v>315</v>
      </c>
      <c r="L36" s="13">
        <f>'外国人（公表）'!L36+'日本人（公表）'!L36</f>
        <v>147</v>
      </c>
      <c r="M36" s="13">
        <f>'外国人（公表）'!M36+'日本人（公表）'!M36</f>
        <v>168</v>
      </c>
      <c r="N36" s="22"/>
      <c r="O36" s="67"/>
      <c r="P36" s="9" t="s">
        <v>47</v>
      </c>
      <c r="Q36" s="13">
        <f>'外国人（公表）'!Q36+'日本人（公表）'!Q36</f>
        <v>148</v>
      </c>
      <c r="R36" s="14">
        <f t="shared" si="19"/>
        <v>254</v>
      </c>
      <c r="S36" s="13">
        <f>'外国人（公表）'!S36+'日本人（公表）'!S36</f>
        <v>112</v>
      </c>
      <c r="T36" s="13">
        <f>'外国人（公表）'!T36+'日本人（公表）'!T36</f>
        <v>142</v>
      </c>
      <c r="U36" s="22"/>
      <c r="V36" s="67"/>
      <c r="W36" s="9" t="s">
        <v>263</v>
      </c>
      <c r="X36" s="13">
        <f>'外国人（公表）'!X36+'日本人（公表）'!X36</f>
        <v>99</v>
      </c>
      <c r="Y36" s="14">
        <f t="shared" si="23"/>
        <v>202</v>
      </c>
      <c r="Z36" s="13">
        <f>'外国人（公表）'!Z36+'日本人（公表）'!Z36</f>
        <v>106</v>
      </c>
      <c r="AA36" s="13">
        <f>'外国人（公表）'!AA36+'日本人（公表）'!AA36</f>
        <v>96</v>
      </c>
      <c r="AC36" s="73"/>
      <c r="AD36" s="34" t="s">
        <v>14</v>
      </c>
      <c r="AE36" s="42">
        <f>SUM(AE29:AE35)</f>
        <v>208</v>
      </c>
      <c r="AF36" s="42">
        <f>SUM(AF29:AF35)</f>
        <v>537</v>
      </c>
      <c r="AG36" s="42">
        <f>SUM(AG29:AG35)</f>
        <v>282</v>
      </c>
      <c r="AH36" s="42">
        <f>SUM(AH29:AH35)</f>
        <v>255</v>
      </c>
      <c r="AQ36" s="67"/>
      <c r="AR36" s="9" t="s">
        <v>356</v>
      </c>
      <c r="AS36" s="13">
        <f>'外国人（公表）'!AS36+'日本人（公表）'!AS36</f>
        <v>46</v>
      </c>
      <c r="AT36" s="14">
        <f t="shared" si="24"/>
        <v>108</v>
      </c>
      <c r="AU36" s="13">
        <f>'外国人（公表）'!AU36+'日本人（公表）'!AU36</f>
        <v>53</v>
      </c>
      <c r="AV36" s="13">
        <f>'外国人（公表）'!AV36+'日本人（公表）'!AV36</f>
        <v>55</v>
      </c>
      <c r="AX36" s="67"/>
      <c r="AY36" s="9" t="s">
        <v>48</v>
      </c>
      <c r="AZ36" s="13">
        <f>'外国人（公表）'!AZ36+'日本人（公表）'!AZ36</f>
        <v>312</v>
      </c>
      <c r="BA36" s="14">
        <f t="shared" si="21"/>
        <v>715</v>
      </c>
      <c r="BB36" s="13">
        <f>'外国人（公表）'!BB36+'日本人（公表）'!BB36</f>
        <v>357</v>
      </c>
      <c r="BC36" s="13">
        <f>'外国人（公表）'!BC36+'日本人（公表）'!BC36</f>
        <v>358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59</v>
      </c>
      <c r="BO36" s="14">
        <f t="shared" si="16"/>
        <v>153</v>
      </c>
      <c r="BP36" s="13">
        <f>'外国人（公表）'!BP36+'日本人（公表）'!BP36</f>
        <v>81</v>
      </c>
      <c r="BQ36" s="13">
        <f>'外国人（公表）'!BQ36+'日本人（公表）'!BQ36</f>
        <v>72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123</v>
      </c>
      <c r="D37" s="14">
        <f t="shared" si="0"/>
        <v>215</v>
      </c>
      <c r="E37" s="13">
        <f>'外国人（公表）'!E37+'日本人（公表）'!E37</f>
        <v>100</v>
      </c>
      <c r="F37" s="13">
        <f>'外国人（公表）'!F37+'日本人（公表）'!F37</f>
        <v>115</v>
      </c>
      <c r="G37" s="22"/>
      <c r="H37" s="67"/>
      <c r="I37" s="9" t="s">
        <v>170</v>
      </c>
      <c r="J37" s="13">
        <f>'外国人（公表）'!J37+'日本人（公表）'!J37</f>
        <v>76</v>
      </c>
      <c r="K37" s="14">
        <f t="shared" si="18"/>
        <v>212</v>
      </c>
      <c r="L37" s="13">
        <f>'外国人（公表）'!L37+'日本人（公表）'!L37</f>
        <v>109</v>
      </c>
      <c r="M37" s="13">
        <f>'外国人（公表）'!M37+'日本人（公表）'!M37</f>
        <v>103</v>
      </c>
      <c r="N37" s="22"/>
      <c r="O37" s="67"/>
      <c r="P37" s="9" t="s">
        <v>386</v>
      </c>
      <c r="Q37" s="13">
        <f>'外国人（公表）'!Q37+'日本人（公表）'!Q37</f>
        <v>61</v>
      </c>
      <c r="R37" s="14">
        <f t="shared" si="19"/>
        <v>123</v>
      </c>
      <c r="S37" s="13">
        <f>'外国人（公表）'!S37+'日本人（公表）'!S37</f>
        <v>64</v>
      </c>
      <c r="T37" s="13">
        <f>'外国人（公表）'!T37+'日本人（公表）'!T37</f>
        <v>59</v>
      </c>
      <c r="U37" s="22"/>
      <c r="V37" s="68"/>
      <c r="W37" s="17" t="s">
        <v>14</v>
      </c>
      <c r="X37" s="14">
        <f>SUM(X31:X36)</f>
        <v>440</v>
      </c>
      <c r="Y37" s="14">
        <f>SUM(Y31:Y36)</f>
        <v>1113</v>
      </c>
      <c r="Z37" s="14">
        <f>SUM(Z31:Z36)</f>
        <v>568</v>
      </c>
      <c r="AA37" s="14">
        <f>SUM(AA31:AA36)</f>
        <v>545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17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101</v>
      </c>
      <c r="BA37" s="14">
        <f t="shared" si="21"/>
        <v>198</v>
      </c>
      <c r="BB37" s="13">
        <f>'外国人（公表）'!BB37+'日本人（公表）'!BB37</f>
        <v>99</v>
      </c>
      <c r="BC37" s="13">
        <f>'外国人（公表）'!BC37+'日本人（公表）'!BC37</f>
        <v>99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134</v>
      </c>
      <c r="BO37" s="14">
        <f t="shared" si="16"/>
        <v>353</v>
      </c>
      <c r="BP37" s="13">
        <f>'外国人（公表）'!BP37+'日本人（公表）'!BP37</f>
        <v>171</v>
      </c>
      <c r="BQ37" s="13">
        <f>'外国人（公表）'!BQ37+'日本人（公表）'!BQ37</f>
        <v>182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380</v>
      </c>
      <c r="D38" s="14">
        <f t="shared" si="0"/>
        <v>712</v>
      </c>
      <c r="E38" s="13">
        <f>'外国人（公表）'!E38+'日本人（公表）'!E38</f>
        <v>358</v>
      </c>
      <c r="F38" s="13">
        <f>'外国人（公表）'!F38+'日本人（公表）'!F38</f>
        <v>354</v>
      </c>
      <c r="G38" s="22"/>
      <c r="H38" s="68"/>
      <c r="I38" s="17" t="s">
        <v>14</v>
      </c>
      <c r="J38" s="14">
        <f>SUM(J27:J37)</f>
        <v>2896</v>
      </c>
      <c r="K38" s="14">
        <f>SUM(K27:K37)</f>
        <v>6977</v>
      </c>
      <c r="L38" s="14">
        <f>SUM(L27:L37)</f>
        <v>3443</v>
      </c>
      <c r="M38" s="14">
        <f>SUM(M27:M37)</f>
        <v>3534</v>
      </c>
      <c r="N38" s="22"/>
      <c r="O38" s="67"/>
      <c r="P38" s="9" t="s">
        <v>361</v>
      </c>
      <c r="Q38" s="13">
        <f>'外国人（公表）'!Q38+'日本人（公表）'!Q38</f>
        <v>56</v>
      </c>
      <c r="R38" s="14">
        <f t="shared" si="19"/>
        <v>137</v>
      </c>
      <c r="S38" s="13">
        <f>'外国人（公表）'!S38+'日本人（公表）'!S38</f>
        <v>66</v>
      </c>
      <c r="T38" s="13">
        <f>'外国人（公表）'!T38+'日本人（公表）'!T38</f>
        <v>71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82</v>
      </c>
      <c r="AT38" s="14">
        <f t="shared" si="24"/>
        <v>219</v>
      </c>
      <c r="AU38" s="13">
        <f>'外国人（公表）'!AU38+'日本人（公表）'!AU38</f>
        <v>103</v>
      </c>
      <c r="AV38" s="13">
        <f>'外国人（公表）'!AV38+'日本人（公表）'!AV38</f>
        <v>116</v>
      </c>
      <c r="AX38" s="67"/>
      <c r="AY38" s="9" t="s">
        <v>23</v>
      </c>
      <c r="AZ38" s="13">
        <f>'外国人（公表）'!AZ38+'日本人（公表）'!AZ38</f>
        <v>108</v>
      </c>
      <c r="BA38" s="14">
        <f t="shared" si="21"/>
        <v>222</v>
      </c>
      <c r="BB38" s="13">
        <f>'外国人（公表）'!BB38+'日本人（公表）'!BB38</f>
        <v>106</v>
      </c>
      <c r="BC38" s="13">
        <f>'外国人（公表）'!BC38+'日本人（公表）'!BC38</f>
        <v>116</v>
      </c>
      <c r="BE38" s="67"/>
      <c r="BF38" s="9" t="s">
        <v>96</v>
      </c>
      <c r="BG38" s="13">
        <f>'外国人（公表）'!BG38+'日本人（公表）'!BG38</f>
        <v>9</v>
      </c>
      <c r="BH38" s="14">
        <f t="shared" si="22"/>
        <v>12</v>
      </c>
      <c r="BI38" s="13">
        <f>'外国人（公表）'!BI38+'日本人（公表）'!BI38</f>
        <v>6</v>
      </c>
      <c r="BJ38" s="13">
        <f>'外国人（公表）'!BJ38+'日本人（公表）'!BJ38</f>
        <v>6</v>
      </c>
      <c r="BL38" s="68"/>
      <c r="BM38" s="17" t="s">
        <v>14</v>
      </c>
      <c r="BN38" s="14">
        <f>SUM(BN22:BN37)</f>
        <v>1613</v>
      </c>
      <c r="BO38" s="14">
        <f>SUM(BO22:BO37)</f>
        <v>4150</v>
      </c>
      <c r="BP38" s="14">
        <f>SUM(BP22:BP37)</f>
        <v>2105</v>
      </c>
      <c r="BQ38" s="14">
        <f>SUM(BQ22:BQ37)</f>
        <v>2045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402</v>
      </c>
      <c r="D39" s="14">
        <f t="shared" si="0"/>
        <v>775</v>
      </c>
      <c r="E39" s="13">
        <f>'外国人（公表）'!E39+'日本人（公表）'!E39</f>
        <v>393</v>
      </c>
      <c r="F39" s="13">
        <f>'外国人（公表）'!F39+'日本人（公表）'!F39</f>
        <v>382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110</v>
      </c>
      <c r="L39" s="13">
        <f>'外国人（公表）'!L39+'日本人（公表）'!L39</f>
        <v>57</v>
      </c>
      <c r="M39" s="13">
        <f>'外国人（公表）'!M39+'日本人（公表）'!M39</f>
        <v>53</v>
      </c>
      <c r="N39" s="22"/>
      <c r="O39" s="67"/>
      <c r="P39" s="9" t="s">
        <v>347</v>
      </c>
      <c r="Q39" s="13">
        <f>'外国人（公表）'!Q39+'日本人（公表）'!Q39</f>
        <v>80</v>
      </c>
      <c r="R39" s="14">
        <f t="shared" si="19"/>
        <v>181</v>
      </c>
      <c r="S39" s="13">
        <f>'外国人（公表）'!S39+'日本人（公表）'!S39</f>
        <v>82</v>
      </c>
      <c r="T39" s="13">
        <f>'外国人（公表）'!T39+'日本人（公表）'!T39</f>
        <v>99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103</v>
      </c>
      <c r="AT39" s="14">
        <f t="shared" si="24"/>
        <v>240</v>
      </c>
      <c r="AU39" s="13">
        <f>'外国人（公表）'!AU39+'日本人（公表）'!AU39</f>
        <v>134</v>
      </c>
      <c r="AV39" s="13">
        <f>'外国人（公表）'!AV39+'日本人（公表）'!AV39</f>
        <v>106</v>
      </c>
      <c r="AX39" s="67"/>
      <c r="AY39" s="9" t="s">
        <v>128</v>
      </c>
      <c r="AZ39" s="13">
        <f>'外国人（公表）'!AZ39+'日本人（公表）'!AZ39</f>
        <v>202</v>
      </c>
      <c r="BA39" s="14">
        <f t="shared" si="21"/>
        <v>472</v>
      </c>
      <c r="BB39" s="13">
        <f>'外国人（公表）'!BB39+'日本人（公表）'!BB39</f>
        <v>248</v>
      </c>
      <c r="BC39" s="13">
        <f>'外国人（公表）'!BC39+'日本人（公表）'!BC39</f>
        <v>224</v>
      </c>
      <c r="BE39" s="68"/>
      <c r="BF39" s="17" t="s">
        <v>14</v>
      </c>
      <c r="BG39" s="14">
        <f>SUM(BG29:BG38)</f>
        <v>340</v>
      </c>
      <c r="BH39" s="14">
        <f>SUM(BH29:BH38)</f>
        <v>702</v>
      </c>
      <c r="BI39" s="14">
        <f>SUM(BI29:BI38)</f>
        <v>344</v>
      </c>
      <c r="BJ39" s="14">
        <f>SUM(BJ29:BJ38)</f>
        <v>358</v>
      </c>
      <c r="BL39" s="66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119</v>
      </c>
      <c r="BP39" s="13">
        <f>'外国人（公表）'!BP39+'日本人（公表）'!BP39</f>
        <v>56</v>
      </c>
      <c r="BQ39" s="13">
        <f>'外国人（公表）'!BQ39+'日本人（公表）'!BQ39</f>
        <v>63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536</v>
      </c>
      <c r="D40" s="14">
        <f t="shared" si="0"/>
        <v>1134</v>
      </c>
      <c r="E40" s="13">
        <f>'外国人（公表）'!E40+'日本人（公表）'!E40</f>
        <v>570</v>
      </c>
      <c r="F40" s="13">
        <f>'外国人（公表）'!F40+'日本人（公表）'!F40</f>
        <v>564</v>
      </c>
      <c r="G40" s="22"/>
      <c r="H40" s="67"/>
      <c r="I40" s="9" t="s">
        <v>165</v>
      </c>
      <c r="J40" s="13">
        <f>'外国人（公表）'!J40+'日本人（公表）'!J40</f>
        <v>79</v>
      </c>
      <c r="K40" s="14">
        <f t="shared" si="25"/>
        <v>183</v>
      </c>
      <c r="L40" s="13">
        <f>'外国人（公表）'!L40+'日本人（公表）'!L40</f>
        <v>96</v>
      </c>
      <c r="M40" s="13">
        <f>'外国人（公表）'!M40+'日本人（公表）'!M40</f>
        <v>87</v>
      </c>
      <c r="N40" s="22"/>
      <c r="O40" s="67"/>
      <c r="P40" s="31" t="s">
        <v>427</v>
      </c>
      <c r="Q40" s="13">
        <f>'外国人（公表）'!Q40+'日本人（公表）'!Q40</f>
        <v>78</v>
      </c>
      <c r="R40" s="14">
        <f t="shared" si="19"/>
        <v>199</v>
      </c>
      <c r="S40" s="13">
        <f>'外国人（公表）'!S40+'日本人（公表）'!S40</f>
        <v>97</v>
      </c>
      <c r="T40" s="13">
        <f>'外国人（公表）'!T40+'日本人（公表）'!T40</f>
        <v>102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459</v>
      </c>
      <c r="AT40" s="27">
        <f>SUM(AT34:AT39)</f>
        <v>1124</v>
      </c>
      <c r="AU40" s="27">
        <f>SUM(AU34:AU39)</f>
        <v>575</v>
      </c>
      <c r="AV40" s="27">
        <f>SUM(AV34:AV39)</f>
        <v>549</v>
      </c>
      <c r="AX40" s="68"/>
      <c r="AY40" s="7" t="s">
        <v>14</v>
      </c>
      <c r="AZ40" s="27">
        <f>SUM(AZ29:AZ39)</f>
        <v>2032</v>
      </c>
      <c r="BA40" s="27">
        <f>SUM(BA29:BA39)</f>
        <v>4338</v>
      </c>
      <c r="BB40" s="27">
        <f>SUM(BB29:BB39)</f>
        <v>2116</v>
      </c>
      <c r="BC40" s="27">
        <f>SUM(BC29:BC39)</f>
        <v>2222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63</v>
      </c>
      <c r="BO40" s="14">
        <f t="shared" si="26"/>
        <v>157</v>
      </c>
      <c r="BP40" s="13">
        <f>'外国人（公表）'!BP40+'日本人（公表）'!BP40</f>
        <v>83</v>
      </c>
      <c r="BQ40" s="13">
        <f>'外国人（公表）'!BQ40+'日本人（公表）'!BQ40</f>
        <v>74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452</v>
      </c>
      <c r="D41" s="14">
        <f t="shared" si="0"/>
        <v>896</v>
      </c>
      <c r="E41" s="13">
        <f>'外国人（公表）'!E41+'日本人（公表）'!E41</f>
        <v>458</v>
      </c>
      <c r="F41" s="13">
        <f>'外国人（公表）'!F41+'日本人（公表）'!F41</f>
        <v>438</v>
      </c>
      <c r="G41" s="22"/>
      <c r="H41" s="67"/>
      <c r="I41" s="9" t="s">
        <v>76</v>
      </c>
      <c r="J41" s="13">
        <f>'外国人（公表）'!J41+'日本人（公表）'!J41</f>
        <v>188</v>
      </c>
      <c r="K41" s="14">
        <f t="shared" si="25"/>
        <v>431</v>
      </c>
      <c r="L41" s="13">
        <f>'外国人（公表）'!L41+'日本人（公表）'!L41</f>
        <v>220</v>
      </c>
      <c r="M41" s="13">
        <f>'外国人（公表）'!M41+'日本人（公表）'!M41</f>
        <v>211</v>
      </c>
      <c r="N41" s="22"/>
      <c r="O41" s="68"/>
      <c r="P41" s="7" t="s">
        <v>14</v>
      </c>
      <c r="Q41" s="27">
        <f>SUM(Q29:Q40)</f>
        <v>1411</v>
      </c>
      <c r="R41" s="27">
        <f>SUM(R29:R40)</f>
        <v>3200</v>
      </c>
      <c r="S41" s="27">
        <f>SUM(S29:S40)</f>
        <v>1586</v>
      </c>
      <c r="T41" s="27">
        <f>SUM(T29:T40)</f>
        <v>1614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63</v>
      </c>
      <c r="AT41" s="14">
        <f>SUM(AU41:AV41)</f>
        <v>165</v>
      </c>
      <c r="AU41" s="13">
        <f>'外国人（公表）'!AU41+'日本人（公表）'!AU41</f>
        <v>82</v>
      </c>
      <c r="AV41" s="13">
        <f>'外国人（公表）'!AV41+'日本人（公表）'!AV41</f>
        <v>83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190</v>
      </c>
      <c r="BB41" s="13">
        <f>'外国人（公表）'!BB41+'日本人（公表）'!BB41</f>
        <v>102</v>
      </c>
      <c r="BC41" s="13">
        <f>'外国人（公表）'!BC41+'日本人（公表）'!BC41</f>
        <v>88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62</v>
      </c>
      <c r="BO41" s="14">
        <f t="shared" si="26"/>
        <v>182</v>
      </c>
      <c r="BP41" s="13">
        <f>'外国人（公表）'!BP41+'日本人（公表）'!BP41</f>
        <v>93</v>
      </c>
      <c r="BQ41" s="13">
        <f>'外国人（公表）'!BQ41+'日本人（公表）'!BQ41</f>
        <v>89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183</v>
      </c>
      <c r="D42" s="14">
        <f t="shared" si="0"/>
        <v>308</v>
      </c>
      <c r="E42" s="13">
        <f>'外国人（公表）'!E42+'日本人（公表）'!E42</f>
        <v>150</v>
      </c>
      <c r="F42" s="13">
        <f>'外国人（公表）'!F42+'日本人（公表）'!F42</f>
        <v>158</v>
      </c>
      <c r="G42" s="22"/>
      <c r="H42" s="67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66" t="s">
        <v>62</v>
      </c>
      <c r="P42" s="9" t="s">
        <v>75</v>
      </c>
      <c r="Q42" s="13">
        <f>'外国人（公表）'!Q42+'日本人（公表）'!Q42</f>
        <v>235</v>
      </c>
      <c r="R42" s="14">
        <f t="shared" ref="R42:R52" si="28">SUM(S42:T42)</f>
        <v>527</v>
      </c>
      <c r="S42" s="13">
        <f>'外国人（公表）'!S42+'日本人（公表）'!S42</f>
        <v>248</v>
      </c>
      <c r="T42" s="13">
        <f>'外国人（公表）'!T42+'日本人（公表）'!T42</f>
        <v>279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64</v>
      </c>
      <c r="AT42" s="14">
        <f>SUM(AU42:AV42)</f>
        <v>157</v>
      </c>
      <c r="AU42" s="13">
        <f>'外国人（公表）'!AU42+'日本人（公表）'!AU42</f>
        <v>79</v>
      </c>
      <c r="AV42" s="13">
        <f>'外国人（公表）'!AV42+'日本人（公表）'!AV42</f>
        <v>78</v>
      </c>
      <c r="AX42" s="67"/>
      <c r="AY42" s="11" t="s">
        <v>274</v>
      </c>
      <c r="AZ42" s="13">
        <f>'外国人（公表）'!AZ42+'日本人（公表）'!AZ42</f>
        <v>135</v>
      </c>
      <c r="BA42" s="14">
        <f t="shared" si="27"/>
        <v>335</v>
      </c>
      <c r="BB42" s="13">
        <f>'外国人（公表）'!BB42+'日本人（公表）'!BB42</f>
        <v>167</v>
      </c>
      <c r="BC42" s="13">
        <f>'外国人（公表）'!BC42+'日本人（公表）'!BC42</f>
        <v>168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78</v>
      </c>
      <c r="BO42" s="14">
        <f t="shared" si="26"/>
        <v>184</v>
      </c>
      <c r="BP42" s="13">
        <f>'外国人（公表）'!BP42+'日本人（公表）'!BP42</f>
        <v>83</v>
      </c>
      <c r="BQ42" s="13">
        <f>'外国人（公表）'!BQ42+'日本人（公表）'!BQ42</f>
        <v>101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69</v>
      </c>
      <c r="D43" s="14">
        <f t="shared" si="0"/>
        <v>148</v>
      </c>
      <c r="E43" s="13">
        <f>'外国人（公表）'!E43+'日本人（公表）'!E43</f>
        <v>76</v>
      </c>
      <c r="F43" s="13">
        <f>'外国人（公表）'!F43+'日本人（公表）'!F43</f>
        <v>72</v>
      </c>
      <c r="G43" s="22"/>
      <c r="H43" s="67"/>
      <c r="I43" s="9" t="s">
        <v>132</v>
      </c>
      <c r="J43" s="13">
        <f>'外国人（公表）'!J43+'日本人（公表）'!J43</f>
        <v>75</v>
      </c>
      <c r="K43" s="14">
        <f t="shared" si="25"/>
        <v>218</v>
      </c>
      <c r="L43" s="13">
        <f>'外国人（公表）'!L43+'日本人（公表）'!L43</f>
        <v>116</v>
      </c>
      <c r="M43" s="13">
        <f>'外国人（公表）'!M43+'日本人（公表）'!M43</f>
        <v>102</v>
      </c>
      <c r="N43" s="22"/>
      <c r="O43" s="67"/>
      <c r="P43" s="9" t="s">
        <v>9</v>
      </c>
      <c r="Q43" s="13">
        <f>'外国人（公表）'!Q43+'日本人（公表）'!Q43</f>
        <v>193</v>
      </c>
      <c r="R43" s="14">
        <f t="shared" si="28"/>
        <v>415</v>
      </c>
      <c r="S43" s="13">
        <f>'外国人（公表）'!S43+'日本人（公表）'!S43</f>
        <v>209</v>
      </c>
      <c r="T43" s="13">
        <f>'外国人（公表）'!T43+'日本人（公表）'!T43</f>
        <v>206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127</v>
      </c>
      <c r="AT43" s="14">
        <f>SUM(AT41:AT42)</f>
        <v>322</v>
      </c>
      <c r="AU43" s="14">
        <f>SUM(AU41:AU42)</f>
        <v>161</v>
      </c>
      <c r="AV43" s="14">
        <f>SUM(AV41:AV42)</f>
        <v>161</v>
      </c>
      <c r="AX43" s="67"/>
      <c r="AY43" s="9" t="s">
        <v>26</v>
      </c>
      <c r="AZ43" s="13">
        <f>'外国人（公表）'!AZ43+'日本人（公表）'!AZ43</f>
        <v>199</v>
      </c>
      <c r="BA43" s="14">
        <f t="shared" si="27"/>
        <v>451</v>
      </c>
      <c r="BB43" s="13">
        <f>'外国人（公表）'!BB43+'日本人（公表）'!BB43</f>
        <v>237</v>
      </c>
      <c r="BC43" s="13">
        <f>'外国人（公表）'!BC43+'日本人（公表）'!BC43</f>
        <v>214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78</v>
      </c>
      <c r="BO43" s="14">
        <f t="shared" si="26"/>
        <v>213</v>
      </c>
      <c r="BP43" s="13">
        <f>'外国人（公表）'!BP43+'日本人（公表）'!BP43</f>
        <v>106</v>
      </c>
      <c r="BQ43" s="13">
        <f>'外国人（公表）'!BQ43+'日本人（公表）'!BQ43</f>
        <v>107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223</v>
      </c>
      <c r="D44" s="14">
        <f t="shared" si="0"/>
        <v>411</v>
      </c>
      <c r="E44" s="13">
        <f>'外国人（公表）'!E44+'日本人（公表）'!E44</f>
        <v>193</v>
      </c>
      <c r="F44" s="13">
        <f>'外国人（公表）'!F44+'日本人（公表）'!F44</f>
        <v>218</v>
      </c>
      <c r="G44" s="22"/>
      <c r="H44" s="67"/>
      <c r="I44" s="9" t="s">
        <v>362</v>
      </c>
      <c r="J44" s="13">
        <f>'外国人（公表）'!J44+'日本人（公表）'!J44</f>
        <v>63</v>
      </c>
      <c r="K44" s="14">
        <f t="shared" si="25"/>
        <v>147</v>
      </c>
      <c r="L44" s="13">
        <f>'外国人（公表）'!L44+'日本人（公表）'!L44</f>
        <v>73</v>
      </c>
      <c r="M44" s="13">
        <f>'外国人（公表）'!M44+'日本人（公表）'!M44</f>
        <v>74</v>
      </c>
      <c r="N44" s="22"/>
      <c r="O44" s="67"/>
      <c r="P44" s="9" t="s">
        <v>102</v>
      </c>
      <c r="Q44" s="13">
        <f>'外国人（公表）'!Q44+'日本人（公表）'!Q44</f>
        <v>96</v>
      </c>
      <c r="R44" s="14">
        <f t="shared" si="28"/>
        <v>219</v>
      </c>
      <c r="S44" s="13">
        <f>'外国人（公表）'!S44+'日本人（公表）'!S44</f>
        <v>109</v>
      </c>
      <c r="T44" s="13">
        <f>'外国人（公表）'!T44+'日本人（公表）'!T44</f>
        <v>110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60</v>
      </c>
      <c r="BA44" s="14">
        <f t="shared" si="27"/>
        <v>158</v>
      </c>
      <c r="BB44" s="13">
        <f>'外国人（公表）'!BB44+'日本人（公表）'!BB44</f>
        <v>70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106</v>
      </c>
      <c r="BO44" s="14">
        <f t="shared" si="26"/>
        <v>296</v>
      </c>
      <c r="BP44" s="13">
        <f>'外国人（公表）'!BP44+'日本人（公表）'!BP44</f>
        <v>153</v>
      </c>
      <c r="BQ44" s="13">
        <f>'外国人（公表）'!BQ44+'日本人（公表）'!BQ44</f>
        <v>143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62</v>
      </c>
      <c r="D45" s="14">
        <f t="shared" si="0"/>
        <v>116</v>
      </c>
      <c r="E45" s="13">
        <f>'外国人（公表）'!E45+'日本人（公表）'!E45</f>
        <v>61</v>
      </c>
      <c r="F45" s="13">
        <f>'外国人（公表）'!F45+'日本人（公表）'!F45</f>
        <v>55</v>
      </c>
      <c r="G45" s="22"/>
      <c r="H45" s="67"/>
      <c r="I45" s="9" t="s">
        <v>168</v>
      </c>
      <c r="J45" s="13">
        <f>'外国人（公表）'!J45+'日本人（公表）'!J45</f>
        <v>203</v>
      </c>
      <c r="K45" s="14">
        <f t="shared" si="25"/>
        <v>480</v>
      </c>
      <c r="L45" s="13">
        <f>'外国人（公表）'!L45+'日本人（公表）'!L45</f>
        <v>223</v>
      </c>
      <c r="M45" s="13">
        <f>'外国人（公表）'!M45+'日本人（公表）'!M45</f>
        <v>257</v>
      </c>
      <c r="N45" s="22"/>
      <c r="O45" s="67"/>
      <c r="P45" s="9" t="s">
        <v>179</v>
      </c>
      <c r="Q45" s="13">
        <f>'外国人（公表）'!Q45+'日本人（公表）'!Q45</f>
        <v>55</v>
      </c>
      <c r="R45" s="14">
        <f t="shared" si="28"/>
        <v>137</v>
      </c>
      <c r="S45" s="13">
        <f>'外国人（公表）'!S45+'日本人（公表）'!S45</f>
        <v>72</v>
      </c>
      <c r="T45" s="13">
        <f>'外国人（公表）'!T45+'日本人（公表）'!T45</f>
        <v>65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93</v>
      </c>
      <c r="BA45" s="14">
        <f t="shared" si="27"/>
        <v>220</v>
      </c>
      <c r="BB45" s="13">
        <f>'外国人（公表）'!BB45+'日本人（公表）'!BB45</f>
        <v>105</v>
      </c>
      <c r="BC45" s="13">
        <f>'外国人（公表）'!BC45+'日本人（公表）'!BC45</f>
        <v>115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70</v>
      </c>
      <c r="BO45" s="14">
        <f t="shared" si="26"/>
        <v>194</v>
      </c>
      <c r="BP45" s="13">
        <f>'外国人（公表）'!BP45+'日本人（公表）'!BP45</f>
        <v>86</v>
      </c>
      <c r="BQ45" s="13">
        <f>'外国人（公表）'!BQ45+'日本人（公表）'!BQ45</f>
        <v>108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144</v>
      </c>
      <c r="D46" s="14">
        <f t="shared" si="0"/>
        <v>287</v>
      </c>
      <c r="E46" s="13">
        <f>'外国人（公表）'!E46+'日本人（公表）'!E46</f>
        <v>123</v>
      </c>
      <c r="F46" s="13">
        <f>'外国人（公表）'!F46+'日本人（公表）'!F46</f>
        <v>164</v>
      </c>
      <c r="G46" s="22"/>
      <c r="H46" s="67"/>
      <c r="I46" s="9" t="s">
        <v>431</v>
      </c>
      <c r="J46" s="13">
        <f>'外国人（公表）'!J46+'日本人（公表）'!J46</f>
        <v>43</v>
      </c>
      <c r="K46" s="14">
        <f t="shared" si="25"/>
        <v>115</v>
      </c>
      <c r="L46" s="13">
        <f>'外国人（公表）'!L46+'日本人（公表）'!L46</f>
        <v>56</v>
      </c>
      <c r="M46" s="13">
        <f>'外国人（公表）'!M46+'日本人（公表）'!M46</f>
        <v>59</v>
      </c>
      <c r="N46" s="22"/>
      <c r="O46" s="67"/>
      <c r="P46" s="9" t="s">
        <v>4</v>
      </c>
      <c r="Q46" s="13">
        <f>'外国人（公表）'!Q46+'日本人（公表）'!Q46</f>
        <v>65</v>
      </c>
      <c r="R46" s="14">
        <f t="shared" si="28"/>
        <v>197</v>
      </c>
      <c r="S46" s="13">
        <f>'外国人（公表）'!S46+'日本人（公表）'!S46</f>
        <v>93</v>
      </c>
      <c r="T46" s="13">
        <f>'外国人（公表）'!T46+'日本人（公表）'!T46</f>
        <v>104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42</v>
      </c>
      <c r="BA46" s="14">
        <f t="shared" si="27"/>
        <v>102</v>
      </c>
      <c r="BB46" s="13">
        <f>'外国人（公表）'!BB46+'日本人（公表）'!BB46</f>
        <v>56</v>
      </c>
      <c r="BC46" s="13">
        <f>'外国人（公表）'!BC46+'日本人（公表）'!BC46</f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75</v>
      </c>
      <c r="BO46" s="14">
        <f t="shared" si="26"/>
        <v>168</v>
      </c>
      <c r="BP46" s="13">
        <f>'外国人（公表）'!BP46+'日本人（公表）'!BP46</f>
        <v>85</v>
      </c>
      <c r="BQ46" s="13">
        <f>'外国人（公表）'!BQ46+'日本人（公表）'!BQ46</f>
        <v>83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84</v>
      </c>
      <c r="D47" s="14">
        <f t="shared" si="0"/>
        <v>154</v>
      </c>
      <c r="E47" s="13">
        <f>'外国人（公表）'!E47+'日本人（公表）'!E47</f>
        <v>75</v>
      </c>
      <c r="F47" s="13">
        <f>'外国人（公表）'!F47+'日本人（公表）'!F47</f>
        <v>79</v>
      </c>
      <c r="G47" s="22"/>
      <c r="H47" s="67"/>
      <c r="I47" s="9" t="s">
        <v>171</v>
      </c>
      <c r="J47" s="13">
        <f>'外国人（公表）'!J47+'日本人（公表）'!J47</f>
        <v>36</v>
      </c>
      <c r="K47" s="14">
        <f t="shared" si="25"/>
        <v>95</v>
      </c>
      <c r="L47" s="13">
        <f>'外国人（公表）'!L47+'日本人（公表）'!L47</f>
        <v>49</v>
      </c>
      <c r="M47" s="13">
        <f>'外国人（公表）'!M47+'日本人（公表）'!M47</f>
        <v>46</v>
      </c>
      <c r="N47" s="22"/>
      <c r="O47" s="67"/>
      <c r="P47" s="9" t="s">
        <v>385</v>
      </c>
      <c r="Q47" s="13">
        <f>'外国人（公表）'!Q47+'日本人（公表）'!Q47</f>
        <v>122</v>
      </c>
      <c r="R47" s="14">
        <f t="shared" si="28"/>
        <v>293</v>
      </c>
      <c r="S47" s="13">
        <f>'外国人（公表）'!S47+'日本人（公表）'!S47</f>
        <v>135</v>
      </c>
      <c r="T47" s="13">
        <f>'外国人（公表）'!T47+'日本人（公表）'!T47</f>
        <v>158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590</v>
      </c>
      <c r="BA47" s="14">
        <f>SUM(BA41:BA46)</f>
        <v>1456</v>
      </c>
      <c r="BB47" s="14">
        <f>SUM(BB41:BB46)</f>
        <v>737</v>
      </c>
      <c r="BC47" s="14">
        <f>SUM(BC41:BC46)</f>
        <v>719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60</v>
      </c>
      <c r="BO47" s="14">
        <f t="shared" si="26"/>
        <v>170</v>
      </c>
      <c r="BP47" s="13">
        <f>'外国人（公表）'!BP47+'日本人（公表）'!BP47</f>
        <v>87</v>
      </c>
      <c r="BQ47" s="13">
        <f>'外国人（公表）'!BQ47+'日本人（公表）'!BQ47</f>
        <v>83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51</v>
      </c>
      <c r="D48" s="14">
        <f t="shared" si="0"/>
        <v>112</v>
      </c>
      <c r="E48" s="13">
        <f>'外国人（公表）'!E48+'日本人（公表）'!E48</f>
        <v>48</v>
      </c>
      <c r="F48" s="13">
        <f>'外国人（公表）'!F48+'日本人（公表）'!F48</f>
        <v>64</v>
      </c>
      <c r="G48" s="22"/>
      <c r="H48" s="68"/>
      <c r="I48" s="17" t="s">
        <v>14</v>
      </c>
      <c r="J48" s="14">
        <f>SUM(J39:J47)</f>
        <v>768</v>
      </c>
      <c r="K48" s="14">
        <f>SUM(K39:K47)</f>
        <v>1885</v>
      </c>
      <c r="L48" s="14">
        <f>SUM(L39:L47)</f>
        <v>942</v>
      </c>
      <c r="M48" s="14">
        <f>SUM(M39:M47)</f>
        <v>943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154</v>
      </c>
      <c r="S48" s="13">
        <f>'外国人（公表）'!S48+'日本人（公表）'!S48</f>
        <v>76</v>
      </c>
      <c r="T48" s="13">
        <f>'外国人（公表）'!T48+'日本人（公表）'!T48</f>
        <v>78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72</v>
      </c>
      <c r="BO48" s="14">
        <f t="shared" si="26"/>
        <v>186</v>
      </c>
      <c r="BP48" s="13">
        <f>'外国人（公表）'!BP48+'日本人（公表）'!BP48</f>
        <v>99</v>
      </c>
      <c r="BQ48" s="13">
        <f>'外国人（公表）'!BQ48+'日本人（公表）'!BQ48</f>
        <v>87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201</v>
      </c>
      <c r="D49" s="14">
        <f t="shared" si="0"/>
        <v>458</v>
      </c>
      <c r="E49" s="13">
        <f>'外国人（公表）'!E49+'日本人（公表）'!E49</f>
        <v>221</v>
      </c>
      <c r="F49" s="13">
        <f>'外国人（公表）'!F49+'日本人（公表）'!F49</f>
        <v>237</v>
      </c>
      <c r="G49" s="22"/>
      <c r="N49" s="22"/>
      <c r="O49" s="67"/>
      <c r="P49" s="31" t="s">
        <v>183</v>
      </c>
      <c r="Q49" s="13">
        <f>'外国人（公表）'!Q49+'日本人（公表）'!Q49</f>
        <v>75</v>
      </c>
      <c r="R49" s="14">
        <f t="shared" si="28"/>
        <v>178</v>
      </c>
      <c r="S49" s="13">
        <f>'外国人（公表）'!S49+'日本人（公表）'!S49</f>
        <v>90</v>
      </c>
      <c r="T49" s="13">
        <f>'外国人（公表）'!T49+'日本人（公表）'!T49</f>
        <v>88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40</v>
      </c>
      <c r="BO49" s="14">
        <f t="shared" si="26"/>
        <v>112</v>
      </c>
      <c r="BP49" s="13">
        <f>'外国人（公表）'!BP49+'日本人（公表）'!BP49</f>
        <v>54</v>
      </c>
      <c r="BQ49" s="13">
        <f>'外国人（公表）'!BQ49+'日本人（公表）'!BQ49</f>
        <v>58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318</v>
      </c>
      <c r="D50" s="14">
        <f t="shared" si="0"/>
        <v>756</v>
      </c>
      <c r="E50" s="13">
        <f>'外国人（公表）'!E50+'日本人（公表）'!E50</f>
        <v>361</v>
      </c>
      <c r="F50" s="13">
        <f>'外国人（公表）'!F50+'日本人（公表）'!F50</f>
        <v>395</v>
      </c>
      <c r="G50" s="22"/>
      <c r="N50" s="22"/>
      <c r="O50" s="67"/>
      <c r="P50" s="9" t="s">
        <v>173</v>
      </c>
      <c r="Q50" s="13">
        <f>'外国人（公表）'!Q50+'日本人（公表）'!Q50</f>
        <v>45</v>
      </c>
      <c r="R50" s="14">
        <f t="shared" si="28"/>
        <v>136</v>
      </c>
      <c r="S50" s="13">
        <f>'外国人（公表）'!S50+'日本人（公表）'!S50</f>
        <v>64</v>
      </c>
      <c r="T50" s="13">
        <f>'外国人（公表）'!T50+'日本人（公表）'!T50</f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754</v>
      </c>
      <c r="BO50" s="14">
        <f>SUM(BO39:BO49)</f>
        <v>1981</v>
      </c>
      <c r="BP50" s="14">
        <f>SUM(BP39:BP49)</f>
        <v>985</v>
      </c>
      <c r="BQ50" s="14">
        <f>SUM(BQ39:BQ49)</f>
        <v>996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418</v>
      </c>
      <c r="D51" s="14">
        <f t="shared" si="0"/>
        <v>979</v>
      </c>
      <c r="E51" s="13">
        <f>'外国人（公表）'!E51+'日本人（公表）'!E51</f>
        <v>468</v>
      </c>
      <c r="F51" s="13">
        <f>'外国人（公表）'!F51+'日本人（公表）'!F51</f>
        <v>511</v>
      </c>
      <c r="G51" s="22"/>
      <c r="N51" s="22"/>
      <c r="O51" s="67"/>
      <c r="P51" s="9" t="s">
        <v>100</v>
      </c>
      <c r="Q51" s="13">
        <f>'外国人（公表）'!Q51+'日本人（公表）'!Q51</f>
        <v>43</v>
      </c>
      <c r="R51" s="14">
        <f t="shared" si="28"/>
        <v>114</v>
      </c>
      <c r="S51" s="13">
        <f>'外国人（公表）'!S51+'日本人（公表）'!S51</f>
        <v>60</v>
      </c>
      <c r="T51" s="13">
        <f>'外国人（公表）'!T51+'日本人（公表）'!T51</f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283</v>
      </c>
      <c r="D52" s="14">
        <f t="shared" si="0"/>
        <v>455</v>
      </c>
      <c r="E52" s="13">
        <f>'外国人（公表）'!E52+'日本人（公表）'!E52</f>
        <v>229</v>
      </c>
      <c r="F52" s="13">
        <f>'外国人（公表）'!F52+'日本人（公表）'!F52</f>
        <v>226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67</v>
      </c>
      <c r="S52" s="13">
        <f>'外国人（公表）'!S52+'日本人（公表）'!S52</f>
        <v>32</v>
      </c>
      <c r="T52" s="13">
        <f>'外国人（公表）'!T52+'日本人（公表）'!T52</f>
        <v>35</v>
      </c>
      <c r="U52" s="22"/>
      <c r="V52" s="90" t="s">
        <v>57</v>
      </c>
      <c r="W52" s="86"/>
      <c r="X52" s="86">
        <f>SUM(C59,J26,J38,J48,Q17,Q28,Q41,Q53,X19,X30,X37)</f>
        <v>33566</v>
      </c>
      <c r="Y52" s="86">
        <f>SUM(D59,K26,K38,K48,R17,R28,R41,R53,Y19,Y30,Y37)</f>
        <v>74877</v>
      </c>
      <c r="Z52" s="86">
        <f>SUM(E59,L26,L38,L48,S17,S28,S41,S53,Z19,Z30,Z37)</f>
        <v>36873</v>
      </c>
      <c r="AA52" s="88">
        <f>SUM(F59,M26,M38,M48,T17,T28,T41,T53,AA19,AA30,AA37)</f>
        <v>38004</v>
      </c>
      <c r="AC52" s="77" t="s">
        <v>114</v>
      </c>
      <c r="AD52" s="78"/>
      <c r="AE52" s="78">
        <f>SUM(AE28,AE36)</f>
        <v>2166</v>
      </c>
      <c r="AF52" s="78">
        <f>SUM(AF28,AF36)</f>
        <v>5153</v>
      </c>
      <c r="AG52" s="78">
        <f>SUM(AG28,AG36)</f>
        <v>2532</v>
      </c>
      <c r="AH52" s="69">
        <f>SUM(AH28,AH36)</f>
        <v>2621</v>
      </c>
      <c r="AJ52" s="90" t="s">
        <v>117</v>
      </c>
      <c r="AK52" s="86"/>
      <c r="AL52" s="86">
        <f>SUM(AL24,AL29,AL35)</f>
        <v>2770</v>
      </c>
      <c r="AM52" s="86">
        <f>SUM(AM24,AM29,AM35)</f>
        <v>7164</v>
      </c>
      <c r="AN52" s="86">
        <f>SUM(AN24,AN29,AN35)</f>
        <v>3595</v>
      </c>
      <c r="AO52" s="88">
        <f>SUM(AO24,AO29,AO35)</f>
        <v>3569</v>
      </c>
      <c r="AQ52" s="90" t="s">
        <v>118</v>
      </c>
      <c r="AR52" s="86"/>
      <c r="AS52" s="86">
        <f>AS15+AS24+AS31+AS33+AS40+AS43+AS45</f>
        <v>4604</v>
      </c>
      <c r="AT52" s="86">
        <f>AT15+AT24+AT31+AT33+AT40+AT43+AT45</f>
        <v>10621</v>
      </c>
      <c r="AU52" s="86">
        <f>AU15+AU24+AU31+AU33+AU40+AU43+AU45</f>
        <v>5135</v>
      </c>
      <c r="AV52" s="88">
        <f>AV15+AV24+AV31+AV33+AV40+AV43+AV45</f>
        <v>5486</v>
      </c>
      <c r="AX52" s="90" t="s">
        <v>120</v>
      </c>
      <c r="AY52" s="86"/>
      <c r="AZ52" s="86">
        <f>SUM(AZ40,AZ13,AZ21,AZ28,AZ47)</f>
        <v>4013</v>
      </c>
      <c r="BA52" s="86">
        <f>SUM(BA40,BA13,BA21,BA28,BA47)</f>
        <v>9083</v>
      </c>
      <c r="BB52" s="86">
        <f>SUM(BB40,BB13,BB21,BB28,BB47)</f>
        <v>4526</v>
      </c>
      <c r="BC52" s="88">
        <f>SUM(BC40,BC13,BC21,BC28,BC47)</f>
        <v>4557</v>
      </c>
      <c r="BE52" s="77" t="s">
        <v>17</v>
      </c>
      <c r="BF52" s="78"/>
      <c r="BG52" s="78">
        <f>SUM(BG16,BG28,BG39)</f>
        <v>2380</v>
      </c>
      <c r="BH52" s="78">
        <f>SUM(BH16,BH28,BH39)</f>
        <v>4657</v>
      </c>
      <c r="BI52" s="78">
        <f>SUM(BI16,BI28,BI39)</f>
        <v>2257</v>
      </c>
      <c r="BJ52" s="69">
        <f>SUM(BJ16,BJ28,BJ39)</f>
        <v>2400</v>
      </c>
      <c r="BL52" s="77" t="s">
        <v>122</v>
      </c>
      <c r="BM52" s="78"/>
      <c r="BN52" s="78">
        <f>SUM(BN21,BN38,BN50)</f>
        <v>3653</v>
      </c>
      <c r="BO52" s="78">
        <f>SUM(BO21,BO38,BO50)</f>
        <v>9321</v>
      </c>
      <c r="BP52" s="78">
        <f>SUM(BP21,BP38,BP50)</f>
        <v>4660</v>
      </c>
      <c r="BQ52" s="69">
        <f>SUM(BQ21,BQ38,BQ50)</f>
        <v>4661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482</v>
      </c>
      <c r="D53" s="14">
        <f t="shared" si="0"/>
        <v>980</v>
      </c>
      <c r="E53" s="13">
        <f>'外国人（公表）'!E53+'日本人（公表）'!E53</f>
        <v>464</v>
      </c>
      <c r="F53" s="13">
        <f>'外国人（公表）'!F53+'日本人（公表）'!F53</f>
        <v>516</v>
      </c>
      <c r="G53" s="22"/>
      <c r="N53" s="22"/>
      <c r="O53" s="68"/>
      <c r="P53" s="17" t="s">
        <v>14</v>
      </c>
      <c r="Q53" s="14">
        <f>SUM(Q42:Q52)</f>
        <v>1004</v>
      </c>
      <c r="R53" s="14">
        <f>SUM(R42:R52)</f>
        <v>2437</v>
      </c>
      <c r="S53" s="14">
        <f>SUM(S42:S52)</f>
        <v>1188</v>
      </c>
      <c r="T53" s="14">
        <f>SUM(T42:T52)</f>
        <v>1249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331</v>
      </c>
      <c r="D54" s="14">
        <f t="shared" si="0"/>
        <v>647</v>
      </c>
      <c r="E54" s="13">
        <f>'外国人（公表）'!E54+'日本人（公表）'!E54</f>
        <v>294</v>
      </c>
      <c r="F54" s="13">
        <f>'外国人（公表）'!F54+'日本人（公表）'!F54</f>
        <v>353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275</v>
      </c>
      <c r="D55" s="14">
        <f t="shared" si="0"/>
        <v>504</v>
      </c>
      <c r="E55" s="13">
        <f>'外国人（公表）'!E55+'日本人（公表）'!E55</f>
        <v>271</v>
      </c>
      <c r="F55" s="13">
        <f>'外国人（公表）'!F55+'日本人（公表）'!F55</f>
        <v>233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518</v>
      </c>
      <c r="D56" s="14">
        <f t="shared" si="0"/>
        <v>830</v>
      </c>
      <c r="E56" s="13">
        <f>'外国人（公表）'!E56+'日本人（公表）'!E56</f>
        <v>413</v>
      </c>
      <c r="F56" s="13">
        <f>'外国人（公表）'!F56+'日本人（公表）'!F56</f>
        <v>417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168</v>
      </c>
      <c r="D57" s="14">
        <f t="shared" si="0"/>
        <v>335</v>
      </c>
      <c r="E57" s="13">
        <f>'外国人（公表）'!E57+'日本人（公表）'!E57</f>
        <v>162</v>
      </c>
      <c r="F57" s="13">
        <f>'外国人（公表）'!F57+'日本人（公表）'!F57</f>
        <v>173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331</v>
      </c>
      <c r="D58" s="14">
        <f t="shared" si="0"/>
        <v>743</v>
      </c>
      <c r="E58" s="13">
        <f>'外国人（公表）'!E58+'日本人（公表）'!E58</f>
        <v>374</v>
      </c>
      <c r="F58" s="13">
        <f>'外国人（公表）'!F58+'日本人（公表）'!F58</f>
        <v>369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14912</v>
      </c>
      <c r="D59" s="14">
        <f>SUM(D6:D58)</f>
        <v>31059</v>
      </c>
      <c r="E59" s="14">
        <f>SUM(E6:E58)</f>
        <v>15164</v>
      </c>
      <c r="F59" s="14">
        <f>SUM(F6:F58)</f>
        <v>15895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令和7年7月1日住民基本台帳人口(日本人)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33194</v>
      </c>
      <c r="D4" s="62">
        <f>'日本人（公表）'!BV4</f>
        <v>74249</v>
      </c>
      <c r="E4" s="62">
        <f>'日本人（公表）'!BW4</f>
        <v>36563</v>
      </c>
      <c r="F4" s="62">
        <f>'日本人（公表）'!BX4</f>
        <v>37686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2159</v>
      </c>
      <c r="D5" s="62">
        <f>'日本人（公表）'!BV5</f>
        <v>5133</v>
      </c>
      <c r="E5" s="62">
        <f>'日本人（公表）'!BW5</f>
        <v>2522</v>
      </c>
      <c r="F5" s="62">
        <f>'日本人（公表）'!BX5</f>
        <v>2611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2723</v>
      </c>
      <c r="D6" s="62">
        <f>'日本人（公表）'!BV6</f>
        <v>7099</v>
      </c>
      <c r="E6" s="62">
        <f>'日本人（公表）'!BW6</f>
        <v>3574</v>
      </c>
      <c r="F6" s="62">
        <f>'日本人（公表）'!BX6</f>
        <v>3525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4536</v>
      </c>
      <c r="D7" s="62">
        <f>'日本人（公表）'!BV7</f>
        <v>10511</v>
      </c>
      <c r="E7" s="62">
        <f>'日本人（公表）'!BW7</f>
        <v>5108</v>
      </c>
      <c r="F7" s="62">
        <f>'日本人（公表）'!BX7</f>
        <v>5403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3990</v>
      </c>
      <c r="D8" s="62">
        <f>'日本人（公表）'!BV8</f>
        <v>9037</v>
      </c>
      <c r="E8" s="62">
        <f>'日本人（公表）'!BW8</f>
        <v>4498</v>
      </c>
      <c r="F8" s="62">
        <f>'日本人（公表）'!BX8</f>
        <v>4539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2349</v>
      </c>
      <c r="D9" s="62">
        <f>'日本人（公表）'!BV9</f>
        <v>4615</v>
      </c>
      <c r="E9" s="62">
        <f>'日本人（公表）'!BW9</f>
        <v>2241</v>
      </c>
      <c r="F9" s="62">
        <f>'日本人（公表）'!BX9</f>
        <v>2374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3588</v>
      </c>
      <c r="D10" s="62">
        <f>'日本人（公表）'!BV10</f>
        <v>9205</v>
      </c>
      <c r="E10" s="62">
        <f>'日本人（公表）'!BW10</f>
        <v>4593</v>
      </c>
      <c r="F10" s="62">
        <f>'日本人（公表）'!BX10</f>
        <v>4612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52539</v>
      </c>
      <c r="D11" s="93">
        <f>'日本人（公表）'!BV11</f>
        <v>119849</v>
      </c>
      <c r="E11" s="93">
        <f>'日本人（公表）'!BW11</f>
        <v>59099</v>
      </c>
      <c r="F11" s="93">
        <f>'日本人（公表）'!BX11</f>
        <v>60750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令和7年7月1日住民基本台帳人口(外国人)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372</v>
      </c>
      <c r="D17" s="62">
        <f>'外国人（公表）'!BV4</f>
        <v>628</v>
      </c>
      <c r="E17" s="62">
        <f>'外国人（公表）'!BW4</f>
        <v>310</v>
      </c>
      <c r="F17" s="62">
        <f>'外国人（公表）'!BX4</f>
        <v>318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7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47</v>
      </c>
      <c r="D19" s="62">
        <f>'外国人（公表）'!BV6</f>
        <v>65</v>
      </c>
      <c r="E19" s="62">
        <f>'外国人（公表）'!BW6</f>
        <v>21</v>
      </c>
      <c r="F19" s="62">
        <f>'外国人（公表）'!BX6</f>
        <v>44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68</v>
      </c>
      <c r="D20" s="62">
        <f>'外国人（公表）'!BV7</f>
        <v>110</v>
      </c>
      <c r="E20" s="62">
        <f>'外国人（公表）'!BW7</f>
        <v>27</v>
      </c>
      <c r="F20" s="62">
        <f>'外国人（公表）'!BX7</f>
        <v>83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23</v>
      </c>
      <c r="D21" s="62">
        <f>'外国人（公表）'!BV8</f>
        <v>46</v>
      </c>
      <c r="E21" s="62">
        <f>'外国人（公表）'!BW8</f>
        <v>28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31</v>
      </c>
      <c r="D22" s="62">
        <f>'外国人（公表）'!BV9</f>
        <v>42</v>
      </c>
      <c r="E22" s="62">
        <f>'外国人（公表）'!BW9</f>
        <v>16</v>
      </c>
      <c r="F22" s="62">
        <f>'外国人（公表）'!BX9</f>
        <v>26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65</v>
      </c>
      <c r="D23" s="62">
        <f>'外国人（公表）'!BV10</f>
        <v>116</v>
      </c>
      <c r="E23" s="62">
        <f>'外国人（公表）'!BW10</f>
        <v>67</v>
      </c>
      <c r="F23" s="62">
        <f>'外国人（公表）'!BX10</f>
        <v>49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613</v>
      </c>
      <c r="D24" s="93">
        <f>'外国人（公表）'!BV11</f>
        <v>1027</v>
      </c>
      <c r="E24" s="93">
        <f>'外国人（公表）'!BW11</f>
        <v>479</v>
      </c>
      <c r="F24" s="93">
        <f>'外国人（公表）'!BX11</f>
        <v>548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令和7年7月1日住民基本台帳人口（日本人+外国人）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33566</v>
      </c>
      <c r="D30" s="62">
        <f>'日・外（公表）'!BV4</f>
        <v>74877</v>
      </c>
      <c r="E30" s="62">
        <f>'日・外（公表）'!BW4</f>
        <v>36873</v>
      </c>
      <c r="F30" s="62">
        <f>'日・外（公表）'!BX4</f>
        <v>38004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2166</v>
      </c>
      <c r="D31" s="62">
        <f>'日・外（公表）'!BV5</f>
        <v>5153</v>
      </c>
      <c r="E31" s="62">
        <f>'日・外（公表）'!BW5</f>
        <v>2532</v>
      </c>
      <c r="F31" s="62">
        <f>'日・外（公表）'!BX5</f>
        <v>2621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2770</v>
      </c>
      <c r="D32" s="62">
        <f>'日・外（公表）'!BV6</f>
        <v>7164</v>
      </c>
      <c r="E32" s="62">
        <f>'日・外（公表）'!BW6</f>
        <v>3595</v>
      </c>
      <c r="F32" s="62">
        <f>'日・外（公表）'!BX6</f>
        <v>3569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4604</v>
      </c>
      <c r="D33" s="62">
        <f>'日・外（公表）'!BV7</f>
        <v>10621</v>
      </c>
      <c r="E33" s="62">
        <f>'日・外（公表）'!BW7</f>
        <v>5135</v>
      </c>
      <c r="F33" s="62">
        <f>'日・外（公表）'!BX7</f>
        <v>5486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4013</v>
      </c>
      <c r="D34" s="62">
        <f>'日・外（公表）'!BV8</f>
        <v>9083</v>
      </c>
      <c r="E34" s="62">
        <f>'日・外（公表）'!BW8</f>
        <v>4526</v>
      </c>
      <c r="F34" s="62">
        <f>'日・外（公表）'!BX8</f>
        <v>4557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2380</v>
      </c>
      <c r="D35" s="62">
        <f>'日・外（公表）'!BV9</f>
        <v>4657</v>
      </c>
      <c r="E35" s="62">
        <f>'日・外（公表）'!BW9</f>
        <v>2257</v>
      </c>
      <c r="F35" s="62">
        <f>'日・外（公表）'!BX9</f>
        <v>2400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3653</v>
      </c>
      <c r="D36" s="62">
        <f>'日・外（公表）'!BV10</f>
        <v>9321</v>
      </c>
      <c r="E36" s="62">
        <f>'日・外（公表）'!BW10</f>
        <v>4660</v>
      </c>
      <c r="F36" s="62">
        <f>'日・外（公表）'!BX10</f>
        <v>4661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53152</v>
      </c>
      <c r="D37" s="93">
        <f>'日・外（公表）'!BV11</f>
        <v>120876</v>
      </c>
      <c r="E37" s="93">
        <f>'日・外（公表）'!BW11</f>
        <v>59578</v>
      </c>
      <c r="F37" s="93">
        <f>'日・外（公表）'!BX11</f>
        <v>61298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2025-07-08T00:05:43Z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