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" yWindow="-12" windowWidth="19212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'日本人（公表）'!$A$1:$BX$59</definedName>
    <definedName name="公表用の表記">#REF!</definedName>
  </definedNames>
  <calcPr calcId="144525"/>
  <customWorkbookViews>
    <customWorkbookView name="古川市役所 - 個人用ﾋﾞｭｰ" guid="{D02F3E80-ED63-11D5-9258-00000E739E7C}" personalView="1" maximized="1" xWindow="4" yWindow="33" windowWidth="796" windowHeight="439" activeSheetId="9"/>
    <customWorkbookView name="宮城県 - 個人用ビュー" guid="{C01B5472-41C7-4AFB-A36C-8352D1D0E16A}" personalView="1" maximized="1" xWindow="4" yWindow="33" windowWidth="1020" windowHeight="580" activeSheetId="9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103" l="1"/>
  <c r="A36" i="103"/>
  <c r="A35" i="103"/>
  <c r="A34" i="103"/>
  <c r="A33" i="103"/>
  <c r="A32" i="103"/>
  <c r="A31" i="103"/>
  <c r="A30" i="103"/>
  <c r="F29" i="103"/>
  <c r="E29" i="103"/>
  <c r="D29" i="103"/>
  <c r="D28" i="103"/>
  <c r="C28" i="103"/>
  <c r="A24" i="103"/>
  <c r="A23" i="103"/>
  <c r="A22" i="103"/>
  <c r="A21" i="103"/>
  <c r="A20" i="103"/>
  <c r="A19" i="103"/>
  <c r="A18" i="103"/>
  <c r="A17" i="103"/>
  <c r="F16" i="103"/>
  <c r="E16" i="103"/>
  <c r="D16" i="103"/>
  <c r="D15" i="103"/>
  <c r="C15" i="103"/>
  <c r="A14" i="103"/>
  <c r="A11" i="103"/>
  <c r="F3" i="103"/>
  <c r="E3" i="103"/>
  <c r="D3" i="103"/>
  <c r="D2" i="103"/>
  <c r="C2" i="103"/>
  <c r="A1" i="103"/>
  <c r="BS10" i="102"/>
  <c r="BS9" i="102"/>
  <c r="BS8" i="102"/>
  <c r="BS7" i="102"/>
  <c r="BS6" i="102"/>
  <c r="BS5" i="102"/>
  <c r="BS4" i="102"/>
  <c r="BS1" i="102"/>
  <c r="A27" i="103" s="1"/>
  <c r="BK1" i="102"/>
  <c r="AW1" i="102"/>
  <c r="AI1" i="102"/>
  <c r="U1" i="102"/>
  <c r="D57" i="101"/>
  <c r="D54" i="101"/>
  <c r="R52" i="101"/>
  <c r="D51" i="101"/>
  <c r="R50" i="101"/>
  <c r="D50" i="101"/>
  <c r="R49" i="101"/>
  <c r="K47" i="101"/>
  <c r="BA46" i="101"/>
  <c r="R46" i="101"/>
  <c r="D46" i="101"/>
  <c r="BA45" i="101"/>
  <c r="R45" i="101"/>
  <c r="D45" i="101"/>
  <c r="BO44" i="101"/>
  <c r="R44" i="101"/>
  <c r="K44" i="101"/>
  <c r="BO43" i="101"/>
  <c r="BA43" i="101"/>
  <c r="AS43" i="101"/>
  <c r="R43" i="101"/>
  <c r="BO42" i="101"/>
  <c r="R42" i="101"/>
  <c r="BO40" i="101"/>
  <c r="BH38" i="101"/>
  <c r="AS33" i="101"/>
  <c r="AV33" i="101"/>
  <c r="AU33" i="101"/>
  <c r="AA37" i="101"/>
  <c r="X37" i="101"/>
  <c r="BI39" i="101"/>
  <c r="AH36" i="101"/>
  <c r="AE36" i="101"/>
  <c r="AM27" i="101"/>
  <c r="R27" i="101"/>
  <c r="BO26" i="101"/>
  <c r="D26" i="101"/>
  <c r="BA25" i="101"/>
  <c r="AS31" i="101"/>
  <c r="AL29" i="101"/>
  <c r="AF25" i="101"/>
  <c r="K25" i="101"/>
  <c r="R24" i="101"/>
  <c r="BO23" i="101"/>
  <c r="AT23" i="101"/>
  <c r="Y23" i="101"/>
  <c r="BA22" i="101"/>
  <c r="K22" i="101"/>
  <c r="AM21" i="101"/>
  <c r="AT20" i="101"/>
  <c r="BA19" i="101"/>
  <c r="K19" i="101"/>
  <c r="BO17" i="101"/>
  <c r="BG28" i="101"/>
  <c r="K16" i="101"/>
  <c r="AM15" i="101"/>
  <c r="R15" i="101"/>
  <c r="AT14" i="101"/>
  <c r="Y14" i="101"/>
  <c r="AM12" i="101"/>
  <c r="BS10" i="101"/>
  <c r="BH10" i="101"/>
  <c r="BA10" i="101"/>
  <c r="AM10" i="101"/>
  <c r="AF10" i="101"/>
  <c r="R10" i="101"/>
  <c r="K10" i="101"/>
  <c r="BS9" i="101"/>
  <c r="BA9" i="101"/>
  <c r="AT9" i="101"/>
  <c r="AF9" i="101"/>
  <c r="Y9" i="101"/>
  <c r="K9" i="101"/>
  <c r="D9" i="101"/>
  <c r="BS8" i="101"/>
  <c r="AT8" i="101"/>
  <c r="AF8" i="101"/>
  <c r="BS7" i="101"/>
  <c r="BA7" i="101"/>
  <c r="AT7" i="101"/>
  <c r="AF7" i="101"/>
  <c r="Y7" i="101"/>
  <c r="K7" i="101"/>
  <c r="D7" i="101"/>
  <c r="BS6" i="101"/>
  <c r="BO6" i="101"/>
  <c r="BH6" i="101"/>
  <c r="BA6" i="101"/>
  <c r="AV15" i="101"/>
  <c r="AH28" i="101"/>
  <c r="AA19" i="101"/>
  <c r="R6" i="101"/>
  <c r="Q17" i="101"/>
  <c r="K6" i="101"/>
  <c r="BS5" i="101"/>
  <c r="BS4" i="101"/>
  <c r="BM2" i="101"/>
  <c r="BK1" i="101"/>
  <c r="AW1" i="101"/>
  <c r="AI1" i="101"/>
  <c r="U1" i="101"/>
  <c r="D58" i="98"/>
  <c r="D56" i="98"/>
  <c r="D55" i="98"/>
  <c r="D54" i="98"/>
  <c r="D53" i="98"/>
  <c r="R52" i="98"/>
  <c r="D52" i="98"/>
  <c r="R51" i="98"/>
  <c r="R50" i="98"/>
  <c r="Q49" i="102"/>
  <c r="D49" i="98"/>
  <c r="R48" i="98"/>
  <c r="D48" i="98"/>
  <c r="BO47" i="98"/>
  <c r="D47" i="98"/>
  <c r="BA46" i="98"/>
  <c r="R46" i="98"/>
  <c r="F46" i="102"/>
  <c r="D46" i="98"/>
  <c r="R45" i="98"/>
  <c r="K45" i="98"/>
  <c r="BO44" i="98"/>
  <c r="BA44" i="98"/>
  <c r="R44" i="98"/>
  <c r="K44" i="98"/>
  <c r="K43" i="98"/>
  <c r="D43" i="98"/>
  <c r="BO42" i="98"/>
  <c r="BA42" i="98"/>
  <c r="K42" i="98"/>
  <c r="BO41" i="98"/>
  <c r="BA41" i="98"/>
  <c r="AZ47" i="98"/>
  <c r="AU43" i="98"/>
  <c r="AS43" i="98"/>
  <c r="K41" i="98"/>
  <c r="R40" i="98"/>
  <c r="K40" i="98"/>
  <c r="D40" i="98"/>
  <c r="R39" i="98"/>
  <c r="L48" i="98"/>
  <c r="D39" i="98"/>
  <c r="AT38" i="98"/>
  <c r="R38" i="98"/>
  <c r="D38" i="98"/>
  <c r="BH37" i="98"/>
  <c r="BA37" i="98"/>
  <c r="R37" i="98"/>
  <c r="D37" i="98"/>
  <c r="BO36" i="98"/>
  <c r="BH36" i="98"/>
  <c r="BA36" i="98"/>
  <c r="AT36" i="98"/>
  <c r="BO35" i="98"/>
  <c r="BA35" i="98"/>
  <c r="AT35" i="98"/>
  <c r="AF35" i="98"/>
  <c r="Y35" i="98"/>
  <c r="D35" i="98"/>
  <c r="BO34" i="98"/>
  <c r="BA34" i="98"/>
  <c r="AU40" i="98"/>
  <c r="AS40" i="98"/>
  <c r="AF34" i="98"/>
  <c r="K34" i="98"/>
  <c r="D34" i="98"/>
  <c r="BH33" i="98"/>
  <c r="AS33" i="98"/>
  <c r="AM33" i="98"/>
  <c r="AF33" i="98"/>
  <c r="R33" i="98"/>
  <c r="K33" i="98"/>
  <c r="BO32" i="98"/>
  <c r="AV33" i="98"/>
  <c r="AU33" i="98"/>
  <c r="AM32" i="98"/>
  <c r="Y32" i="98"/>
  <c r="K32" i="98"/>
  <c r="D32" i="98"/>
  <c r="BO31" i="98"/>
  <c r="BA31" i="98"/>
  <c r="AM31" i="98"/>
  <c r="AF31" i="98"/>
  <c r="AA37" i="98"/>
  <c r="Y31" i="98"/>
  <c r="X37" i="98"/>
  <c r="R31" i="98"/>
  <c r="K31" i="98"/>
  <c r="BH30" i="98"/>
  <c r="AT30" i="98"/>
  <c r="AO35" i="98"/>
  <c r="AM30" i="98"/>
  <c r="AL35" i="98"/>
  <c r="R30" i="98"/>
  <c r="BO29" i="98"/>
  <c r="BH29" i="98"/>
  <c r="BG39" i="98"/>
  <c r="BC40" i="98"/>
  <c r="AZ40" i="98"/>
  <c r="AT29" i="98"/>
  <c r="Y29" i="98"/>
  <c r="T41" i="98"/>
  <c r="Q41" i="98"/>
  <c r="D29" i="98"/>
  <c r="AM28" i="98"/>
  <c r="K28" i="98"/>
  <c r="D28" i="98"/>
  <c r="BO27" i="98"/>
  <c r="BH27" i="98"/>
  <c r="AM27" i="98"/>
  <c r="AF27" i="98"/>
  <c r="R27" i="98"/>
  <c r="K27" i="98"/>
  <c r="J38" i="98"/>
  <c r="BO26" i="98"/>
  <c r="BH26" i="98"/>
  <c r="AT26" i="98"/>
  <c r="AM26" i="98"/>
  <c r="Y26" i="98"/>
  <c r="R26" i="98"/>
  <c r="D26" i="98"/>
  <c r="BO25" i="98"/>
  <c r="BA25" i="98"/>
  <c r="AU31" i="98"/>
  <c r="AS31" i="98"/>
  <c r="AO29" i="98"/>
  <c r="AF25" i="98"/>
  <c r="Y25" i="98"/>
  <c r="K25" i="98"/>
  <c r="D25" i="98"/>
  <c r="BH24" i="98"/>
  <c r="BA24" i="98"/>
  <c r="Y24" i="98"/>
  <c r="R24" i="98"/>
  <c r="K24" i="98"/>
  <c r="D24" i="98"/>
  <c r="BO23" i="98"/>
  <c r="BA23" i="98"/>
  <c r="AT23" i="98"/>
  <c r="AF23" i="98"/>
  <c r="Y23" i="98"/>
  <c r="K23" i="98"/>
  <c r="D23" i="98"/>
  <c r="BQ38" i="98"/>
  <c r="BN38" i="98"/>
  <c r="BH22" i="98"/>
  <c r="BA22" i="98"/>
  <c r="AZ28" i="98"/>
  <c r="AM22" i="98"/>
  <c r="AF22" i="98"/>
  <c r="Y22" i="98"/>
  <c r="R22" i="98"/>
  <c r="K22" i="98"/>
  <c r="BH21" i="98"/>
  <c r="AT21" i="98"/>
  <c r="AM21" i="98"/>
  <c r="AF21" i="98"/>
  <c r="Y21" i="98"/>
  <c r="R21" i="98"/>
  <c r="D21" i="98"/>
  <c r="BO20" i="98"/>
  <c r="BA20" i="98"/>
  <c r="AT20" i="98"/>
  <c r="AA30" i="98"/>
  <c r="Z30" i="98"/>
  <c r="K20" i="98"/>
  <c r="D20" i="98"/>
  <c r="BH19" i="98"/>
  <c r="BA19" i="98"/>
  <c r="AT19" i="98"/>
  <c r="AM19" i="98"/>
  <c r="AF19" i="98"/>
  <c r="K19" i="98"/>
  <c r="D19" i="98"/>
  <c r="BH18" i="98"/>
  <c r="BA18" i="98"/>
  <c r="AM18" i="98"/>
  <c r="R18" i="98"/>
  <c r="K18" i="98"/>
  <c r="BO17" i="98"/>
  <c r="BG28" i="98"/>
  <c r="BA17" i="98"/>
  <c r="AT17" i="98"/>
  <c r="AM17" i="98"/>
  <c r="Y17" i="98"/>
  <c r="D17" i="98"/>
  <c r="BA16" i="98"/>
  <c r="AS24" i="98"/>
  <c r="AF16" i="98"/>
  <c r="R16" i="98"/>
  <c r="K16" i="98"/>
  <c r="BH15" i="98"/>
  <c r="AM15" i="98"/>
  <c r="AF15" i="98"/>
  <c r="R15" i="98"/>
  <c r="D15" i="98"/>
  <c r="BO14" i="98"/>
  <c r="BH14" i="98"/>
  <c r="AT14" i="98"/>
  <c r="AM14" i="98"/>
  <c r="Y14" i="98"/>
  <c r="R14" i="98"/>
  <c r="D14" i="98"/>
  <c r="AT13" i="98"/>
  <c r="AF13" i="98"/>
  <c r="R13" i="98"/>
  <c r="K13" i="98"/>
  <c r="D13" i="98"/>
  <c r="BH12" i="98"/>
  <c r="BA12" i="98"/>
  <c r="AM12" i="98"/>
  <c r="AF12" i="98"/>
  <c r="R12" i="98"/>
  <c r="D12" i="98"/>
  <c r="BO11" i="98"/>
  <c r="BA11" i="98"/>
  <c r="AT11" i="98"/>
  <c r="AF11" i="98"/>
  <c r="Y11" i="98"/>
  <c r="K11" i="98"/>
  <c r="BS10" i="98"/>
  <c r="A10" i="103" s="1"/>
  <c r="BO10" i="98"/>
  <c r="BH10" i="98"/>
  <c r="BI10" i="102"/>
  <c r="BA10" i="98"/>
  <c r="AT10" i="98"/>
  <c r="AM10" i="98"/>
  <c r="AF10" i="98"/>
  <c r="K10" i="98"/>
  <c r="D10" i="98"/>
  <c r="BS9" i="98"/>
  <c r="A9" i="103" s="1"/>
  <c r="BO9" i="98"/>
  <c r="BH9" i="98"/>
  <c r="BA9" i="98"/>
  <c r="AT9" i="98"/>
  <c r="AF9" i="98"/>
  <c r="Y9" i="98"/>
  <c r="R9" i="98"/>
  <c r="K9" i="98"/>
  <c r="D9" i="98"/>
  <c r="BS8" i="98"/>
  <c r="A8" i="103" s="1"/>
  <c r="BO8" i="98"/>
  <c r="BH8" i="98"/>
  <c r="AT8" i="98"/>
  <c r="AM8" i="98"/>
  <c r="Y8" i="98"/>
  <c r="R8" i="98"/>
  <c r="D8" i="98"/>
  <c r="BS7" i="98"/>
  <c r="A7" i="103" s="1"/>
  <c r="BO7" i="98"/>
  <c r="BA7" i="98"/>
  <c r="AT7" i="98"/>
  <c r="AF7" i="98"/>
  <c r="Y7" i="98"/>
  <c r="K7" i="98"/>
  <c r="D7" i="98"/>
  <c r="BS6" i="98"/>
  <c r="A6" i="103" s="1"/>
  <c r="BO6" i="98"/>
  <c r="BN21" i="98"/>
  <c r="BH6" i="98"/>
  <c r="BI16" i="98"/>
  <c r="BG16" i="98"/>
  <c r="BC13" i="98"/>
  <c r="BA6" i="98"/>
  <c r="AZ13" i="98"/>
  <c r="AU15" i="98"/>
  <c r="AS15" i="98"/>
  <c r="AM6" i="98"/>
  <c r="AN24" i="98"/>
  <c r="AF6" i="98"/>
  <c r="X19" i="98"/>
  <c r="S17" i="98"/>
  <c r="Q17" i="98"/>
  <c r="K6" i="98"/>
  <c r="L26" i="98"/>
  <c r="J26" i="98"/>
  <c r="F59" i="98"/>
  <c r="BS5" i="98"/>
  <c r="A5" i="103" s="1"/>
  <c r="BS4" i="98"/>
  <c r="A4" i="103" s="1"/>
  <c r="BM2" i="98"/>
  <c r="U1" i="98"/>
  <c r="AI1" i="98" s="1"/>
  <c r="AW1" i="98" s="1"/>
  <c r="BK1" i="98" s="1"/>
  <c r="AH52" i="101" l="1"/>
  <c r="BX5" i="101" s="1"/>
  <c r="F18" i="103" s="1"/>
  <c r="BG52" i="98"/>
  <c r="BU9" i="98" s="1"/>
  <c r="C9" i="103" s="1"/>
  <c r="AM7" i="98"/>
  <c r="AM11" i="98"/>
  <c r="AT12" i="98"/>
  <c r="AF14" i="98"/>
  <c r="Y16" i="98"/>
  <c r="BJ28" i="98"/>
  <c r="BO18" i="98"/>
  <c r="BH20" i="98"/>
  <c r="AM23" i="98"/>
  <c r="BH25" i="98"/>
  <c r="Y27" i="98"/>
  <c r="AH36" i="98"/>
  <c r="BA30" i="98"/>
  <c r="AT32" i="98"/>
  <c r="AT33" i="98" s="1"/>
  <c r="Y33" i="98"/>
  <c r="BH34" i="98"/>
  <c r="BO37" i="98"/>
  <c r="M48" i="98"/>
  <c r="BN50" i="98"/>
  <c r="BN52" i="98" s="1"/>
  <c r="BU10" i="98" s="1"/>
  <c r="C10" i="103" s="1"/>
  <c r="BA45" i="98"/>
  <c r="R49" i="98"/>
  <c r="BB13" i="98"/>
  <c r="S28" i="98"/>
  <c r="AL29" i="98"/>
  <c r="BA27" i="98"/>
  <c r="K29" i="98"/>
  <c r="R35" i="98"/>
  <c r="D36" i="98"/>
  <c r="BP50" i="98"/>
  <c r="AV43" i="98"/>
  <c r="R43" i="98"/>
  <c r="K47" i="98"/>
  <c r="T17" i="98"/>
  <c r="AT6" i="98"/>
  <c r="BP21" i="98"/>
  <c r="R7" i="98"/>
  <c r="AM9" i="98"/>
  <c r="R11" i="98"/>
  <c r="Y12" i="98"/>
  <c r="K14" i="98"/>
  <c r="D16" i="98"/>
  <c r="K17" i="98"/>
  <c r="T28" i="98"/>
  <c r="AT18" i="98"/>
  <c r="AM20" i="98"/>
  <c r="R23" i="98"/>
  <c r="AN29" i="98"/>
  <c r="D27" i="98"/>
  <c r="AT28" i="98"/>
  <c r="AF30" i="98"/>
  <c r="D33" i="98"/>
  <c r="AM34" i="98"/>
  <c r="AM35" i="98" s="1"/>
  <c r="AT37" i="98"/>
  <c r="BA38" i="98"/>
  <c r="BQ50" i="98"/>
  <c r="BO40" i="98"/>
  <c r="BQ21" i="98"/>
  <c r="BH13" i="98"/>
  <c r="BA15" i="98"/>
  <c r="Y18" i="98"/>
  <c r="R20" i="98"/>
  <c r="BO22" i="98"/>
  <c r="R25" i="98"/>
  <c r="BA26" i="98"/>
  <c r="R29" i="98"/>
  <c r="D30" i="98"/>
  <c r="BA32" i="98"/>
  <c r="R34" i="98"/>
  <c r="K36" i="98"/>
  <c r="BA43" i="98"/>
  <c r="AF6" i="101"/>
  <c r="BO7" i="101"/>
  <c r="Z19" i="98"/>
  <c r="R10" i="98"/>
  <c r="AV15" i="98"/>
  <c r="C59" i="98"/>
  <c r="AA19" i="98"/>
  <c r="E59" i="98"/>
  <c r="AE28" i="98"/>
  <c r="AM13" i="98"/>
  <c r="Y15" i="98"/>
  <c r="D18" i="98"/>
  <c r="BO19" i="98"/>
  <c r="X30" i="98"/>
  <c r="AT22" i="98"/>
  <c r="AF24" i="98"/>
  <c r="BO24" i="98"/>
  <c r="AV31" i="98"/>
  <c r="AF26" i="98"/>
  <c r="M38" i="98"/>
  <c r="Y28" i="98"/>
  <c r="BO28" i="98"/>
  <c r="BA29" i="98"/>
  <c r="AN35" i="98"/>
  <c r="AF32" i="98"/>
  <c r="BO33" i="98"/>
  <c r="AV40" i="98"/>
  <c r="BH35" i="98"/>
  <c r="T53" i="98"/>
  <c r="Y10" i="98"/>
  <c r="D11" i="98"/>
  <c r="K12" i="98"/>
  <c r="BO13" i="98"/>
  <c r="AM16" i="98"/>
  <c r="BO16" i="98"/>
  <c r="AF18" i="98"/>
  <c r="Y20" i="98"/>
  <c r="K30" i="98"/>
  <c r="BO30" i="98"/>
  <c r="BH32" i="98"/>
  <c r="Y34" i="98"/>
  <c r="R36" i="98"/>
  <c r="AF8" i="98"/>
  <c r="AZ21" i="98"/>
  <c r="AZ52" i="98" s="1"/>
  <c r="BU8" i="98" s="1"/>
  <c r="C8" i="103" s="1"/>
  <c r="AG28" i="98"/>
  <c r="BQ21" i="101"/>
  <c r="AH28" i="98"/>
  <c r="AL24" i="98"/>
  <c r="BH7" i="98"/>
  <c r="K8" i="98"/>
  <c r="BH11" i="98"/>
  <c r="BO12" i="98"/>
  <c r="BB21" i="98"/>
  <c r="AT16" i="98"/>
  <c r="AF17" i="98"/>
  <c r="R19" i="98"/>
  <c r="K21" i="98"/>
  <c r="D22" i="98"/>
  <c r="BB28" i="98"/>
  <c r="BH23" i="98"/>
  <c r="AT27" i="98"/>
  <c r="AE36" i="98"/>
  <c r="BJ39" i="98"/>
  <c r="D31" i="98"/>
  <c r="BH31" i="98"/>
  <c r="K35" i="98"/>
  <c r="Y36" i="98"/>
  <c r="J48" i="98"/>
  <c r="D42" i="98"/>
  <c r="D44" i="98"/>
  <c r="J8" i="102"/>
  <c r="BN8" i="102"/>
  <c r="BA8" i="98"/>
  <c r="BA13" i="98" s="1"/>
  <c r="M26" i="98"/>
  <c r="Y13" i="98"/>
  <c r="BC21" i="98"/>
  <c r="K15" i="98"/>
  <c r="BO15" i="98"/>
  <c r="AV24" i="98"/>
  <c r="BH17" i="98"/>
  <c r="Q28" i="98"/>
  <c r="AF20" i="98"/>
  <c r="BC28" i="98"/>
  <c r="AG36" i="98"/>
  <c r="R32" i="98"/>
  <c r="BA33" i="98"/>
  <c r="K37" i="98"/>
  <c r="BH38" i="98"/>
  <c r="D41" i="98"/>
  <c r="BB47" i="98"/>
  <c r="Q53" i="98"/>
  <c r="D45" i="98"/>
  <c r="AL24" i="101"/>
  <c r="AF11" i="101"/>
  <c r="AS12" i="102"/>
  <c r="BA16" i="101"/>
  <c r="Y17" i="101"/>
  <c r="BO20" i="101"/>
  <c r="AN29" i="101"/>
  <c r="D40" i="101"/>
  <c r="BO41" i="101"/>
  <c r="AT39" i="98"/>
  <c r="BC47" i="98"/>
  <c r="S53" i="98"/>
  <c r="BO45" i="98"/>
  <c r="AM6" i="101"/>
  <c r="AF13" i="101"/>
  <c r="AZ21" i="101"/>
  <c r="AM18" i="101"/>
  <c r="BH21" i="101"/>
  <c r="Z37" i="101"/>
  <c r="BB21" i="101"/>
  <c r="AV40" i="101"/>
  <c r="S53" i="101"/>
  <c r="D51" i="98"/>
  <c r="BI28" i="101"/>
  <c r="Q28" i="101"/>
  <c r="AU31" i="101"/>
  <c r="R51" i="101"/>
  <c r="BA39" i="98"/>
  <c r="AT42" i="98"/>
  <c r="BO43" i="98"/>
  <c r="R47" i="98"/>
  <c r="BO49" i="98"/>
  <c r="AT6" i="101"/>
  <c r="K13" i="101"/>
  <c r="AV31" i="101"/>
  <c r="K35" i="101"/>
  <c r="BO46" i="98"/>
  <c r="BO48" i="98"/>
  <c r="D57" i="98"/>
  <c r="Y6" i="101"/>
  <c r="AZ13" i="101"/>
  <c r="D17" i="101"/>
  <c r="Y20" i="101"/>
  <c r="AF22" i="101"/>
  <c r="K28" i="101"/>
  <c r="BG39" i="101"/>
  <c r="R40" i="101"/>
  <c r="D49" i="101"/>
  <c r="C32" i="102"/>
  <c r="AE32" i="102"/>
  <c r="BG32" i="102"/>
  <c r="Q33" i="102"/>
  <c r="K46" i="98"/>
  <c r="D50" i="98"/>
  <c r="D6" i="101"/>
  <c r="BO8" i="101"/>
  <c r="BO9" i="101"/>
  <c r="BO14" i="101"/>
  <c r="BJ39" i="101"/>
  <c r="Q53" i="101"/>
  <c r="D47" i="101"/>
  <c r="BA11" i="101"/>
  <c r="C18" i="102"/>
  <c r="D20" i="101"/>
  <c r="AS21" i="102"/>
  <c r="BP50" i="101"/>
  <c r="AS8" i="102"/>
  <c r="BH18" i="101"/>
  <c r="Y26" i="101"/>
  <c r="BH27" i="101"/>
  <c r="AG36" i="101"/>
  <c r="BO29" i="101"/>
  <c r="BQ50" i="101"/>
  <c r="T53" i="101"/>
  <c r="AS52" i="98"/>
  <c r="BU7" i="98" s="1"/>
  <c r="C7" i="103" s="1"/>
  <c r="AG20" i="102"/>
  <c r="AF20" i="101"/>
  <c r="BP38" i="98"/>
  <c r="BI39" i="98"/>
  <c r="BB40" i="98"/>
  <c r="L6" i="102"/>
  <c r="L26" i="101"/>
  <c r="AG6" i="102"/>
  <c r="BB6" i="102"/>
  <c r="BB13" i="101"/>
  <c r="T7" i="102"/>
  <c r="AO7" i="102"/>
  <c r="BJ7" i="102"/>
  <c r="L8" i="102"/>
  <c r="AN8" i="102"/>
  <c r="AM8" i="101"/>
  <c r="BI9" i="102"/>
  <c r="BH9" i="101"/>
  <c r="AH10" i="102"/>
  <c r="BN11" i="102"/>
  <c r="AV14" i="102"/>
  <c r="F15" i="102"/>
  <c r="BQ15" i="102"/>
  <c r="F20" i="102"/>
  <c r="X26" i="102"/>
  <c r="AS38" i="102"/>
  <c r="S21" i="102"/>
  <c r="R21" i="101"/>
  <c r="AO24" i="98"/>
  <c r="AO52" i="98" s="1"/>
  <c r="BX6" i="98" s="1"/>
  <c r="F6" i="103" s="1"/>
  <c r="C7" i="102"/>
  <c r="M8" i="102"/>
  <c r="BQ8" i="102"/>
  <c r="AN9" i="102"/>
  <c r="AM9" i="101"/>
  <c r="BJ9" i="102"/>
  <c r="M10" i="102"/>
  <c r="K11" i="101"/>
  <c r="AM11" i="101"/>
  <c r="AN11" i="102"/>
  <c r="AL15" i="102"/>
  <c r="X17" i="102"/>
  <c r="BN20" i="102"/>
  <c r="Q22" i="102"/>
  <c r="BC23" i="102"/>
  <c r="L24" i="102"/>
  <c r="K24" i="101"/>
  <c r="AE30" i="102"/>
  <c r="BG30" i="102"/>
  <c r="Q31" i="102"/>
  <c r="F32" i="102"/>
  <c r="BB41" i="102"/>
  <c r="BB47" i="101"/>
  <c r="BA41" i="101"/>
  <c r="C43" i="102"/>
  <c r="L15" i="102"/>
  <c r="K15" i="101"/>
  <c r="BI16" i="101"/>
  <c r="AN20" i="102"/>
  <c r="AM20" i="101"/>
  <c r="E23" i="102"/>
  <c r="D23" i="101"/>
  <c r="AE23" i="102"/>
  <c r="AG28" i="101"/>
  <c r="AG52" i="101" s="1"/>
  <c r="BW5" i="101" s="1"/>
  <c r="E18" i="103" s="1"/>
  <c r="D6" i="98"/>
  <c r="Y6" i="98"/>
  <c r="S12" i="102"/>
  <c r="R12" i="101"/>
  <c r="Q6" i="102"/>
  <c r="AL6" i="102"/>
  <c r="BG6" i="102"/>
  <c r="BG16" i="101"/>
  <c r="BG52" i="101" s="1"/>
  <c r="BU9" i="101" s="1"/>
  <c r="C22" i="103" s="1"/>
  <c r="Q8" i="102"/>
  <c r="S9" i="102"/>
  <c r="R9" i="101"/>
  <c r="AO9" i="102"/>
  <c r="Q10" i="102"/>
  <c r="M11" i="102"/>
  <c r="BQ13" i="102"/>
  <c r="BA14" i="98"/>
  <c r="AM25" i="98"/>
  <c r="AM29" i="98" s="1"/>
  <c r="AF29" i="98"/>
  <c r="BO39" i="98"/>
  <c r="R42" i="98"/>
  <c r="E7" i="102"/>
  <c r="S8" i="102"/>
  <c r="R8" i="101"/>
  <c r="T9" i="102"/>
  <c r="AN13" i="102"/>
  <c r="BC14" i="102"/>
  <c r="BC21" i="101"/>
  <c r="AF16" i="101"/>
  <c r="M20" i="102"/>
  <c r="BN37" i="102"/>
  <c r="AU24" i="98"/>
  <c r="AU52" i="98" s="1"/>
  <c r="BW7" i="98" s="1"/>
  <c r="E7" i="103" s="1"/>
  <c r="BI28" i="98"/>
  <c r="Z37" i="98"/>
  <c r="L38" i="98"/>
  <c r="S41" i="98"/>
  <c r="S6" i="102"/>
  <c r="S17" i="101"/>
  <c r="AN6" i="102"/>
  <c r="AN24" i="101"/>
  <c r="BI6" i="102"/>
  <c r="F7" i="102"/>
  <c r="AA7" i="102"/>
  <c r="AV7" i="102"/>
  <c r="BQ7" i="102"/>
  <c r="AU11" i="102"/>
  <c r="AT11" i="101"/>
  <c r="E14" i="102"/>
  <c r="D14" i="101"/>
  <c r="AE14" i="102"/>
  <c r="AH16" i="102"/>
  <c r="BP16" i="102"/>
  <c r="BO16" i="101"/>
  <c r="BQ18" i="102"/>
  <c r="AG19" i="102"/>
  <c r="AF19" i="101"/>
  <c r="BG19" i="102"/>
  <c r="AZ22" i="102"/>
  <c r="AZ28" i="101"/>
  <c r="AO25" i="102"/>
  <c r="AO29" i="101"/>
  <c r="BP25" i="102"/>
  <c r="BO25" i="101"/>
  <c r="AS29" i="102"/>
  <c r="C30" i="102"/>
  <c r="AL8" i="102"/>
  <c r="AU17" i="102"/>
  <c r="AT17" i="101"/>
  <c r="T6" i="102"/>
  <c r="T17" i="101"/>
  <c r="AO6" i="102"/>
  <c r="AO24" i="101"/>
  <c r="BJ6" i="102"/>
  <c r="BJ16" i="101"/>
  <c r="J7" i="102"/>
  <c r="AE7" i="102"/>
  <c r="AZ7" i="102"/>
  <c r="X8" i="102"/>
  <c r="BQ9" i="102"/>
  <c r="BP10" i="102"/>
  <c r="BO10" i="101"/>
  <c r="T11" i="102"/>
  <c r="AS13" i="102"/>
  <c r="C19" i="102"/>
  <c r="Z22" i="102"/>
  <c r="Y22" i="101"/>
  <c r="BI24" i="102"/>
  <c r="BH24" i="101"/>
  <c r="Q25" i="102"/>
  <c r="AS27" i="102"/>
  <c r="BN36" i="102"/>
  <c r="E15" i="102"/>
  <c r="D15" i="102" s="1"/>
  <c r="D15" i="101"/>
  <c r="BJ16" i="98"/>
  <c r="R6" i="98"/>
  <c r="C59" i="101"/>
  <c r="C6" i="102"/>
  <c r="X6" i="102"/>
  <c r="X19" i="101"/>
  <c r="AS6" i="102"/>
  <c r="AS15" i="101"/>
  <c r="BN6" i="102"/>
  <c r="BN21" i="101"/>
  <c r="Z8" i="102"/>
  <c r="BA8" i="101"/>
  <c r="AV9" i="102"/>
  <c r="AU10" i="102"/>
  <c r="AT10" i="101"/>
  <c r="F12" i="102"/>
  <c r="BH12" i="101"/>
  <c r="S13" i="102"/>
  <c r="R13" i="101"/>
  <c r="BC15" i="102"/>
  <c r="BJ17" i="102"/>
  <c r="R18" i="101"/>
  <c r="AU18" i="102"/>
  <c r="AT18" i="101"/>
  <c r="J40" i="102"/>
  <c r="AT25" i="98"/>
  <c r="AT34" i="98"/>
  <c r="K39" i="98"/>
  <c r="K48" i="98" s="1"/>
  <c r="AT41" i="98"/>
  <c r="BC8" i="102"/>
  <c r="AA9" i="102"/>
  <c r="Z10" i="102"/>
  <c r="Y10" i="101"/>
  <c r="BJ12" i="102"/>
  <c r="AO16" i="102"/>
  <c r="T18" i="102"/>
  <c r="T28" i="101"/>
  <c r="Q29" i="102"/>
  <c r="Q41" i="101"/>
  <c r="AS35" i="102"/>
  <c r="C36" i="102"/>
  <c r="E6" i="102"/>
  <c r="E59" i="101"/>
  <c r="Z6" i="102"/>
  <c r="Z19" i="101"/>
  <c r="AU6" i="102"/>
  <c r="AU15" i="101"/>
  <c r="BP6" i="102"/>
  <c r="BP21" i="101"/>
  <c r="M7" i="102"/>
  <c r="AH7" i="102"/>
  <c r="BC7" i="102"/>
  <c r="C8" i="102"/>
  <c r="BG8" i="102"/>
  <c r="F9" i="102"/>
  <c r="E10" i="102"/>
  <c r="D10" i="101"/>
  <c r="BI15" i="102"/>
  <c r="BH15" i="101"/>
  <c r="Q16" i="102"/>
  <c r="J19" i="102"/>
  <c r="AA24" i="102"/>
  <c r="J28" i="102"/>
  <c r="AV28" i="102"/>
  <c r="E8" i="102"/>
  <c r="D8" i="101"/>
  <c r="BI8" i="102"/>
  <c r="BH8" i="101"/>
  <c r="M12" i="102"/>
  <c r="Z13" i="102"/>
  <c r="Y13" i="101"/>
  <c r="Q14" i="102"/>
  <c r="AO17" i="102"/>
  <c r="BB18" i="102"/>
  <c r="BA18" i="101"/>
  <c r="T23" i="102"/>
  <c r="AA27" i="102"/>
  <c r="BB27" i="102"/>
  <c r="BA27" i="101"/>
  <c r="C39" i="102"/>
  <c r="AZ39" i="102"/>
  <c r="J6" i="102"/>
  <c r="J26" i="101"/>
  <c r="AE6" i="102"/>
  <c r="AE28" i="101"/>
  <c r="AE52" i="101" s="1"/>
  <c r="BU5" i="101" s="1"/>
  <c r="C18" i="103" s="1"/>
  <c r="AZ6" i="102"/>
  <c r="R7" i="101"/>
  <c r="AM7" i="101"/>
  <c r="BH7" i="101"/>
  <c r="AH8" i="102"/>
  <c r="BQ12" i="102"/>
  <c r="AE15" i="102"/>
  <c r="AA18" i="102"/>
  <c r="BG20" i="102"/>
  <c r="AU26" i="102"/>
  <c r="AT26" i="101"/>
  <c r="C27" i="102"/>
  <c r="C34" i="102"/>
  <c r="AE34" i="102"/>
  <c r="BG34" i="102"/>
  <c r="Q35" i="102"/>
  <c r="T50" i="102"/>
  <c r="Q7" i="102"/>
  <c r="AL7" i="102"/>
  <c r="BG7" i="102"/>
  <c r="T8" i="102"/>
  <c r="AO8" i="102"/>
  <c r="BJ8" i="102"/>
  <c r="E9" i="102"/>
  <c r="Z9" i="102"/>
  <c r="AU9" i="102"/>
  <c r="BP9" i="102"/>
  <c r="L10" i="102"/>
  <c r="AG10" i="102"/>
  <c r="AF10" i="102" s="1"/>
  <c r="BB10" i="102"/>
  <c r="X11" i="102"/>
  <c r="AV11" i="102"/>
  <c r="T12" i="102"/>
  <c r="AU12" i="102"/>
  <c r="AT12" i="101"/>
  <c r="C13" i="102"/>
  <c r="AA13" i="102"/>
  <c r="F14" i="102"/>
  <c r="AF14" i="101"/>
  <c r="AG14" i="102"/>
  <c r="BG14" i="102"/>
  <c r="M15" i="102"/>
  <c r="BJ15" i="102"/>
  <c r="R16" i="101"/>
  <c r="S16" i="102"/>
  <c r="AS16" i="102"/>
  <c r="BQ16" i="102"/>
  <c r="AV17" i="102"/>
  <c r="E18" i="102"/>
  <c r="D18" i="101"/>
  <c r="AE18" i="102"/>
  <c r="BC18" i="102"/>
  <c r="AH19" i="102"/>
  <c r="BI19" i="102"/>
  <c r="BH19" i="101"/>
  <c r="Q20" i="102"/>
  <c r="AO20" i="102"/>
  <c r="T21" i="102"/>
  <c r="AU21" i="102"/>
  <c r="AT21" i="101"/>
  <c r="C22" i="102"/>
  <c r="AA22" i="102"/>
  <c r="F23" i="102"/>
  <c r="AG23" i="102"/>
  <c r="AF23" i="101"/>
  <c r="BG23" i="102"/>
  <c r="M24" i="102"/>
  <c r="BJ24" i="102"/>
  <c r="S25" i="102"/>
  <c r="R25" i="101"/>
  <c r="AS25" i="102"/>
  <c r="BQ25" i="102"/>
  <c r="AV26" i="102"/>
  <c r="E27" i="102"/>
  <c r="D27" i="101"/>
  <c r="AE27" i="102"/>
  <c r="BC27" i="102"/>
  <c r="S29" i="102"/>
  <c r="R29" i="101"/>
  <c r="S41" i="101"/>
  <c r="AU29" i="102"/>
  <c r="AT29" i="101"/>
  <c r="E30" i="102"/>
  <c r="D30" i="101"/>
  <c r="AF30" i="101"/>
  <c r="AG30" i="102"/>
  <c r="BI30" i="102"/>
  <c r="BH30" i="101"/>
  <c r="S31" i="102"/>
  <c r="R31" i="101"/>
  <c r="E32" i="102"/>
  <c r="D32" i="102" s="1"/>
  <c r="D32" i="101"/>
  <c r="AG32" i="102"/>
  <c r="AF32" i="101"/>
  <c r="BI32" i="102"/>
  <c r="BH32" i="101"/>
  <c r="S33" i="102"/>
  <c r="R33" i="101"/>
  <c r="D34" i="101"/>
  <c r="E34" i="102"/>
  <c r="AG34" i="102"/>
  <c r="AF34" i="101"/>
  <c r="BI34" i="102"/>
  <c r="BH34" i="101"/>
  <c r="S35" i="102"/>
  <c r="R35" i="102" s="1"/>
  <c r="R35" i="101"/>
  <c r="AU35" i="102"/>
  <c r="AT35" i="101"/>
  <c r="E36" i="102"/>
  <c r="D36" i="101"/>
  <c r="BP36" i="102"/>
  <c r="BO36" i="101"/>
  <c r="BP37" i="102"/>
  <c r="BO37" i="101"/>
  <c r="AU38" i="102"/>
  <c r="AT38" i="101"/>
  <c r="E39" i="102"/>
  <c r="D39" i="101"/>
  <c r="BA39" i="101"/>
  <c r="L40" i="102"/>
  <c r="K40" i="101"/>
  <c r="BC41" i="102"/>
  <c r="D43" i="101"/>
  <c r="Q46" i="102"/>
  <c r="BC10" i="102"/>
  <c r="Z11" i="102"/>
  <c r="Y11" i="101"/>
  <c r="AZ11" i="102"/>
  <c r="X12" i="102"/>
  <c r="AV12" i="102"/>
  <c r="E13" i="102"/>
  <c r="D13" i="101"/>
  <c r="AE13" i="102"/>
  <c r="J14" i="102"/>
  <c r="AH14" i="102"/>
  <c r="BI14" i="102"/>
  <c r="BH14" i="101"/>
  <c r="Q15" i="102"/>
  <c r="AN15" i="102"/>
  <c r="BN15" i="102"/>
  <c r="T16" i="102"/>
  <c r="AU16" i="102"/>
  <c r="AT16" i="101"/>
  <c r="C17" i="102"/>
  <c r="Z17" i="102"/>
  <c r="AZ17" i="102"/>
  <c r="F18" i="102"/>
  <c r="AG18" i="102"/>
  <c r="AF18" i="101"/>
  <c r="BG18" i="102"/>
  <c r="L19" i="102"/>
  <c r="AL19" i="102"/>
  <c r="BJ19" i="102"/>
  <c r="S20" i="102"/>
  <c r="R20" i="101"/>
  <c r="AS20" i="102"/>
  <c r="BP20" i="102"/>
  <c r="X21" i="102"/>
  <c r="AV21" i="102"/>
  <c r="E22" i="102"/>
  <c r="D22" i="101"/>
  <c r="AE22" i="102"/>
  <c r="BB22" i="102"/>
  <c r="J23" i="102"/>
  <c r="AH23" i="102"/>
  <c r="BI23" i="102"/>
  <c r="BH23" i="101"/>
  <c r="Q24" i="102"/>
  <c r="BN24" i="102"/>
  <c r="T25" i="102"/>
  <c r="AU25" i="102"/>
  <c r="AT25" i="101"/>
  <c r="C26" i="102"/>
  <c r="Z26" i="102"/>
  <c r="AZ26" i="102"/>
  <c r="F27" i="102"/>
  <c r="AG27" i="102"/>
  <c r="AF27" i="101"/>
  <c r="BG27" i="102"/>
  <c r="L28" i="102"/>
  <c r="AL28" i="102"/>
  <c r="BJ28" i="101"/>
  <c r="T29" i="102"/>
  <c r="T41" i="101"/>
  <c r="AV29" i="102"/>
  <c r="F30" i="102"/>
  <c r="AH30" i="102"/>
  <c r="BJ30" i="102"/>
  <c r="T31" i="102"/>
  <c r="AH32" i="102"/>
  <c r="BJ32" i="102"/>
  <c r="T33" i="102"/>
  <c r="F34" i="102"/>
  <c r="AH34" i="102"/>
  <c r="BJ34" i="102"/>
  <c r="T35" i="102"/>
  <c r="AV35" i="102"/>
  <c r="F36" i="102"/>
  <c r="BQ36" i="102"/>
  <c r="BQ37" i="102"/>
  <c r="AV38" i="102"/>
  <c r="BC39" i="102"/>
  <c r="M40" i="102"/>
  <c r="C41" i="102"/>
  <c r="AS42" i="102"/>
  <c r="F43" i="102"/>
  <c r="M6" i="102"/>
  <c r="AH6" i="102"/>
  <c r="BC6" i="102"/>
  <c r="S7" i="102"/>
  <c r="AN7" i="102"/>
  <c r="BI7" i="102"/>
  <c r="Y8" i="101"/>
  <c r="J9" i="102"/>
  <c r="AE9" i="102"/>
  <c r="AZ9" i="102"/>
  <c r="AL10" i="102"/>
  <c r="BG10" i="102"/>
  <c r="C11" i="102"/>
  <c r="AA11" i="102"/>
  <c r="Y12" i="101"/>
  <c r="Z12" i="102"/>
  <c r="AZ12" i="102"/>
  <c r="F13" i="102"/>
  <c r="BC13" i="101"/>
  <c r="L14" i="102"/>
  <c r="K14" i="101"/>
  <c r="AL14" i="102"/>
  <c r="BJ14" i="102"/>
  <c r="AO15" i="102"/>
  <c r="BP15" i="102"/>
  <c r="BO15" i="101"/>
  <c r="X16" i="102"/>
  <c r="AV16" i="102"/>
  <c r="AA17" i="102"/>
  <c r="BB17" i="102"/>
  <c r="BA17" i="101"/>
  <c r="J18" i="102"/>
  <c r="AH18" i="102"/>
  <c r="M19" i="102"/>
  <c r="AN19" i="102"/>
  <c r="AM19" i="101"/>
  <c r="BN19" i="102"/>
  <c r="T20" i="102"/>
  <c r="BQ20" i="102"/>
  <c r="Z21" i="102"/>
  <c r="Y21" i="101"/>
  <c r="F22" i="102"/>
  <c r="BC22" i="102"/>
  <c r="L23" i="102"/>
  <c r="K23" i="101"/>
  <c r="AL23" i="102"/>
  <c r="BJ23" i="102"/>
  <c r="BP24" i="102"/>
  <c r="BO24" i="101"/>
  <c r="X25" i="102"/>
  <c r="AV25" i="102"/>
  <c r="AA26" i="102"/>
  <c r="BB26" i="102"/>
  <c r="BA26" i="101"/>
  <c r="J27" i="102"/>
  <c r="AH27" i="102"/>
  <c r="M28" i="102"/>
  <c r="AN28" i="102"/>
  <c r="AM28" i="101"/>
  <c r="BN28" i="102"/>
  <c r="X29" i="102"/>
  <c r="AZ29" i="102"/>
  <c r="J30" i="102"/>
  <c r="AL30" i="102"/>
  <c r="BN30" i="102"/>
  <c r="X31" i="102"/>
  <c r="AZ31" i="102"/>
  <c r="J32" i="102"/>
  <c r="AL32" i="102"/>
  <c r="BN32" i="102"/>
  <c r="X33" i="102"/>
  <c r="AZ33" i="102"/>
  <c r="J34" i="102"/>
  <c r="AL34" i="102"/>
  <c r="BN34" i="102"/>
  <c r="X35" i="102"/>
  <c r="AZ35" i="102"/>
  <c r="J36" i="102"/>
  <c r="AS36" i="102"/>
  <c r="C37" i="102"/>
  <c r="AS37" i="102"/>
  <c r="C38" i="102"/>
  <c r="AZ38" i="102"/>
  <c r="J39" i="102"/>
  <c r="J48" i="101"/>
  <c r="Q40" i="102"/>
  <c r="D41" i="101"/>
  <c r="AT42" i="101"/>
  <c r="AU8" i="102"/>
  <c r="BP8" i="102"/>
  <c r="BO8" i="102" s="1"/>
  <c r="E11" i="102"/>
  <c r="D11" i="101"/>
  <c r="AE11" i="102"/>
  <c r="BB11" i="102"/>
  <c r="C12" i="102"/>
  <c r="AA12" i="102"/>
  <c r="BB12" i="102"/>
  <c r="BA12" i="101"/>
  <c r="J13" i="102"/>
  <c r="AG13" i="102"/>
  <c r="BG13" i="102"/>
  <c r="M14" i="102"/>
  <c r="AN14" i="102"/>
  <c r="AM14" i="101"/>
  <c r="BN14" i="102"/>
  <c r="S15" i="102"/>
  <c r="Z16" i="102"/>
  <c r="Y16" i="101"/>
  <c r="AZ16" i="102"/>
  <c r="E17" i="102"/>
  <c r="AE17" i="102"/>
  <c r="BC17" i="102"/>
  <c r="L18" i="102"/>
  <c r="K18" i="101"/>
  <c r="AL18" i="102"/>
  <c r="BI18" i="102"/>
  <c r="Q19" i="102"/>
  <c r="AO19" i="102"/>
  <c r="BP19" i="102"/>
  <c r="BO19" i="101"/>
  <c r="X20" i="102"/>
  <c r="AU20" i="102"/>
  <c r="C21" i="102"/>
  <c r="AA21" i="102"/>
  <c r="J22" i="102"/>
  <c r="AG22" i="102"/>
  <c r="BG22" i="102"/>
  <c r="M23" i="102"/>
  <c r="AN23" i="102"/>
  <c r="AM23" i="101"/>
  <c r="BN23" i="102"/>
  <c r="S24" i="102"/>
  <c r="AS24" i="101"/>
  <c r="BQ24" i="102"/>
  <c r="Z25" i="102"/>
  <c r="Y25" i="101"/>
  <c r="AZ25" i="102"/>
  <c r="E26" i="102"/>
  <c r="AE26" i="102"/>
  <c r="BC26" i="102"/>
  <c r="L27" i="102"/>
  <c r="K27" i="101"/>
  <c r="AL27" i="102"/>
  <c r="BI27" i="102"/>
  <c r="AO28" i="102"/>
  <c r="BP28" i="102"/>
  <c r="BO28" i="101"/>
  <c r="Z29" i="102"/>
  <c r="Y29" i="101"/>
  <c r="BB29" i="102"/>
  <c r="BA29" i="101"/>
  <c r="L30" i="102"/>
  <c r="K30" i="101"/>
  <c r="AN30" i="102"/>
  <c r="AM30" i="101"/>
  <c r="BP30" i="102"/>
  <c r="BO30" i="101"/>
  <c r="Z31" i="102"/>
  <c r="Y31" i="101"/>
  <c r="BB31" i="102"/>
  <c r="BA31" i="101"/>
  <c r="L32" i="102"/>
  <c r="K32" i="101"/>
  <c r="AN32" i="102"/>
  <c r="AM32" i="101"/>
  <c r="BP32" i="102"/>
  <c r="BO32" i="101"/>
  <c r="Z33" i="102"/>
  <c r="Y33" i="101"/>
  <c r="BB33" i="102"/>
  <c r="BA33" i="101"/>
  <c r="L34" i="102"/>
  <c r="K34" i="101"/>
  <c r="AN34" i="102"/>
  <c r="AM34" i="101"/>
  <c r="BP34" i="102"/>
  <c r="BO34" i="101"/>
  <c r="Z35" i="102"/>
  <c r="Y35" i="101"/>
  <c r="BB35" i="102"/>
  <c r="BA35" i="101"/>
  <c r="K36" i="101"/>
  <c r="L36" i="102"/>
  <c r="AU36" i="102"/>
  <c r="AT36" i="101"/>
  <c r="E37" i="102"/>
  <c r="D37" i="101"/>
  <c r="AU37" i="102"/>
  <c r="AT37" i="101"/>
  <c r="E38" i="102"/>
  <c r="D38" i="101"/>
  <c r="BB38" i="102"/>
  <c r="BA38" i="101"/>
  <c r="K39" i="101"/>
  <c r="F41" i="102"/>
  <c r="AV42" i="102"/>
  <c r="L43" i="102"/>
  <c r="BN49" i="102"/>
  <c r="X7" i="102"/>
  <c r="AS7" i="102"/>
  <c r="BN7" i="102"/>
  <c r="F8" i="102"/>
  <c r="AA8" i="102"/>
  <c r="AV8" i="102"/>
  <c r="L9" i="102"/>
  <c r="AG9" i="102"/>
  <c r="BB9" i="102"/>
  <c r="S10" i="102"/>
  <c r="AN10" i="102"/>
  <c r="F11" i="102"/>
  <c r="BC11" i="102"/>
  <c r="E12" i="102"/>
  <c r="D12" i="102" s="1"/>
  <c r="D12" i="101"/>
  <c r="AE12" i="102"/>
  <c r="BC12" i="102"/>
  <c r="AH13" i="102"/>
  <c r="BH13" i="101"/>
  <c r="BI13" i="102"/>
  <c r="AO14" i="102"/>
  <c r="T15" i="102"/>
  <c r="C16" i="102"/>
  <c r="AA16" i="102"/>
  <c r="F17" i="102"/>
  <c r="AG17" i="102"/>
  <c r="AF17" i="101"/>
  <c r="BG17" i="102"/>
  <c r="M18" i="102"/>
  <c r="BJ18" i="102"/>
  <c r="S19" i="102"/>
  <c r="R19" i="101"/>
  <c r="AS19" i="102"/>
  <c r="BQ19" i="102"/>
  <c r="AV20" i="102"/>
  <c r="E21" i="102"/>
  <c r="D21" i="101"/>
  <c r="AE21" i="102"/>
  <c r="AH22" i="102"/>
  <c r="BI22" i="102"/>
  <c r="BH22" i="101"/>
  <c r="Q23" i="102"/>
  <c r="AO23" i="102"/>
  <c r="T24" i="102"/>
  <c r="AU24" i="101"/>
  <c r="C25" i="102"/>
  <c r="AA25" i="102"/>
  <c r="F26" i="102"/>
  <c r="AG26" i="102"/>
  <c r="AF26" i="101"/>
  <c r="BG26" i="102"/>
  <c r="M27" i="102"/>
  <c r="BJ27" i="102"/>
  <c r="S28" i="101"/>
  <c r="AS28" i="102"/>
  <c r="BQ28" i="102"/>
  <c r="AA29" i="102"/>
  <c r="BC29" i="102"/>
  <c r="M30" i="102"/>
  <c r="AO30" i="102"/>
  <c r="BQ30" i="102"/>
  <c r="AA31" i="102"/>
  <c r="BC31" i="102"/>
  <c r="M32" i="102"/>
  <c r="AO32" i="102"/>
  <c r="BQ32" i="102"/>
  <c r="AA33" i="102"/>
  <c r="BC33" i="102"/>
  <c r="M34" i="102"/>
  <c r="AO34" i="102"/>
  <c r="BQ34" i="102"/>
  <c r="AA35" i="102"/>
  <c r="BC35" i="102"/>
  <c r="M36" i="102"/>
  <c r="AV36" i="102"/>
  <c r="F37" i="102"/>
  <c r="AV37" i="102"/>
  <c r="F38" i="102"/>
  <c r="BC38" i="102"/>
  <c r="M39" i="102"/>
  <c r="M48" i="101"/>
  <c r="J41" i="102"/>
  <c r="C42" i="102"/>
  <c r="BQ45" i="102"/>
  <c r="BO45" i="101"/>
  <c r="AZ46" i="102"/>
  <c r="T48" i="102"/>
  <c r="R48" i="101"/>
  <c r="AE8" i="102"/>
  <c r="AZ8" i="102"/>
  <c r="M9" i="102"/>
  <c r="AH9" i="102"/>
  <c r="BC9" i="102"/>
  <c r="T10" i="102"/>
  <c r="AO10" i="102"/>
  <c r="BJ10" i="102"/>
  <c r="BH10" i="102" s="1"/>
  <c r="J11" i="102"/>
  <c r="AG11" i="102"/>
  <c r="BG11" i="102"/>
  <c r="AG12" i="102"/>
  <c r="AF12" i="101"/>
  <c r="BG12" i="102"/>
  <c r="L13" i="102"/>
  <c r="AL13" i="102"/>
  <c r="BJ13" i="102"/>
  <c r="S14" i="102"/>
  <c r="R14" i="101"/>
  <c r="AS14" i="102"/>
  <c r="BP14" i="102"/>
  <c r="X15" i="102"/>
  <c r="E16" i="102"/>
  <c r="D16" i="101"/>
  <c r="AE16" i="102"/>
  <c r="BB16" i="102"/>
  <c r="J17" i="102"/>
  <c r="AH17" i="102"/>
  <c r="BI17" i="102"/>
  <c r="BH17" i="101"/>
  <c r="Q18" i="102"/>
  <c r="AN18" i="102"/>
  <c r="BN18" i="102"/>
  <c r="T19" i="102"/>
  <c r="AT19" i="101"/>
  <c r="AU19" i="102"/>
  <c r="C20" i="102"/>
  <c r="Z20" i="102"/>
  <c r="AZ20" i="102"/>
  <c r="F21" i="102"/>
  <c r="AF21" i="101"/>
  <c r="AG21" i="102"/>
  <c r="BG21" i="102"/>
  <c r="L22" i="102"/>
  <c r="AL22" i="102"/>
  <c r="BJ22" i="102"/>
  <c r="S23" i="102"/>
  <c r="R23" i="101"/>
  <c r="AS23" i="102"/>
  <c r="BP23" i="102"/>
  <c r="X24" i="102"/>
  <c r="AV24" i="101"/>
  <c r="D25" i="101"/>
  <c r="E25" i="102"/>
  <c r="AE25" i="102"/>
  <c r="BB25" i="102"/>
  <c r="AH26" i="102"/>
  <c r="BH26" i="101"/>
  <c r="BI26" i="102"/>
  <c r="Q27" i="102"/>
  <c r="AN27" i="102"/>
  <c r="BN27" i="102"/>
  <c r="AU28" i="102"/>
  <c r="AT28" i="102" s="1"/>
  <c r="AT28" i="101"/>
  <c r="C29" i="102"/>
  <c r="AE29" i="102"/>
  <c r="BG29" i="102"/>
  <c r="Q30" i="102"/>
  <c r="AS30" i="102"/>
  <c r="C31" i="102"/>
  <c r="AE31" i="102"/>
  <c r="BG31" i="102"/>
  <c r="Q32" i="102"/>
  <c r="AS32" i="102"/>
  <c r="AS33" i="102" s="1"/>
  <c r="C33" i="102"/>
  <c r="AE33" i="102"/>
  <c r="BG33" i="102"/>
  <c r="Q34" i="102"/>
  <c r="AS34" i="102"/>
  <c r="C35" i="102"/>
  <c r="AE35" i="102"/>
  <c r="BG35" i="102"/>
  <c r="Q36" i="102"/>
  <c r="AZ36" i="102"/>
  <c r="J37" i="102"/>
  <c r="AZ37" i="102"/>
  <c r="J38" i="101"/>
  <c r="BG38" i="102"/>
  <c r="Q39" i="102"/>
  <c r="BN39" i="102"/>
  <c r="BN50" i="101"/>
  <c r="AS40" i="101"/>
  <c r="L41" i="102"/>
  <c r="K41" i="101"/>
  <c r="D42" i="101"/>
  <c r="BB42" i="102"/>
  <c r="BA42" i="101"/>
  <c r="M45" i="102"/>
  <c r="K45" i="101"/>
  <c r="C46" i="102"/>
  <c r="Z7" i="102"/>
  <c r="AU7" i="102"/>
  <c r="BP7" i="102"/>
  <c r="K8" i="101"/>
  <c r="Q9" i="102"/>
  <c r="AL9" i="102"/>
  <c r="BG9" i="102"/>
  <c r="C10" i="102"/>
  <c r="X10" i="102"/>
  <c r="AS10" i="102"/>
  <c r="BN10" i="102"/>
  <c r="AH11" i="102"/>
  <c r="BI11" i="102"/>
  <c r="BH11" i="101"/>
  <c r="J12" i="102"/>
  <c r="AH12" i="102"/>
  <c r="M13" i="102"/>
  <c r="AM13" i="101"/>
  <c r="BN13" i="102"/>
  <c r="T14" i="102"/>
  <c r="BQ14" i="102"/>
  <c r="Y15" i="101"/>
  <c r="Z15" i="102"/>
  <c r="AZ15" i="102"/>
  <c r="F16" i="102"/>
  <c r="BC16" i="102"/>
  <c r="K17" i="101"/>
  <c r="L17" i="102"/>
  <c r="AL17" i="102"/>
  <c r="AO18" i="102"/>
  <c r="BP18" i="102"/>
  <c r="BO18" i="101"/>
  <c r="AV19" i="102"/>
  <c r="AA20" i="102"/>
  <c r="BB20" i="102"/>
  <c r="BA20" i="101"/>
  <c r="J21" i="102"/>
  <c r="AH21" i="102"/>
  <c r="M22" i="102"/>
  <c r="AN22" i="102"/>
  <c r="AM22" i="101"/>
  <c r="BN22" i="102"/>
  <c r="BQ23" i="102"/>
  <c r="Z24" i="102"/>
  <c r="Y24" i="102" s="1"/>
  <c r="Y24" i="101"/>
  <c r="AZ24" i="102"/>
  <c r="F25" i="102"/>
  <c r="BC25" i="102"/>
  <c r="AL26" i="102"/>
  <c r="BJ26" i="102"/>
  <c r="AO27" i="102"/>
  <c r="BP27" i="102"/>
  <c r="BO27" i="101"/>
  <c r="X28" i="102"/>
  <c r="E29" i="102"/>
  <c r="D29" i="101"/>
  <c r="AG29" i="102"/>
  <c r="AF29" i="101"/>
  <c r="BI29" i="102"/>
  <c r="BH29" i="101"/>
  <c r="S30" i="102"/>
  <c r="R30" i="101"/>
  <c r="AU30" i="102"/>
  <c r="AT30" i="101"/>
  <c r="E31" i="102"/>
  <c r="D31" i="101"/>
  <c r="AG31" i="102"/>
  <c r="AF31" i="101"/>
  <c r="BI31" i="102"/>
  <c r="BH31" i="101"/>
  <c r="S32" i="102"/>
  <c r="R32" i="101"/>
  <c r="AU32" i="102"/>
  <c r="AT32" i="101"/>
  <c r="AT33" i="101" s="1"/>
  <c r="D33" i="101"/>
  <c r="E33" i="102"/>
  <c r="AG33" i="102"/>
  <c r="AF33" i="101"/>
  <c r="BI33" i="102"/>
  <c r="BH33" i="101"/>
  <c r="S34" i="102"/>
  <c r="R34" i="101"/>
  <c r="AU34" i="102"/>
  <c r="AU40" i="101"/>
  <c r="AT34" i="101"/>
  <c r="E35" i="102"/>
  <c r="D35" i="101"/>
  <c r="AG35" i="102"/>
  <c r="AF35" i="101"/>
  <c r="BI35" i="102"/>
  <c r="BH35" i="101"/>
  <c r="S36" i="102"/>
  <c r="R36" i="101"/>
  <c r="BB36" i="102"/>
  <c r="BA36" i="101"/>
  <c r="L37" i="102"/>
  <c r="K37" i="101"/>
  <c r="BB37" i="102"/>
  <c r="BA37" i="101"/>
  <c r="L38" i="101"/>
  <c r="S39" i="102"/>
  <c r="R39" i="101"/>
  <c r="BP39" i="102"/>
  <c r="BO39" i="101"/>
  <c r="M41" i="102"/>
  <c r="F42" i="102"/>
  <c r="C44" i="102"/>
  <c r="BC44" i="102"/>
  <c r="BA44" i="101"/>
  <c r="Q45" i="102"/>
  <c r="D56" i="101"/>
  <c r="F56" i="102"/>
  <c r="AG8" i="102"/>
  <c r="AF8" i="102" s="1"/>
  <c r="BB8" i="102"/>
  <c r="L11" i="102"/>
  <c r="K11" i="102" s="1"/>
  <c r="AL11" i="102"/>
  <c r="BJ11" i="102"/>
  <c r="L12" i="102"/>
  <c r="K12" i="102" s="1"/>
  <c r="K12" i="101"/>
  <c r="AL12" i="102"/>
  <c r="BI12" i="102"/>
  <c r="Q13" i="102"/>
  <c r="AO13" i="102"/>
  <c r="BP13" i="102"/>
  <c r="BO13" i="101"/>
  <c r="X14" i="102"/>
  <c r="AU14" i="102"/>
  <c r="C15" i="102"/>
  <c r="AA15" i="102"/>
  <c r="BB15" i="102"/>
  <c r="BA15" i="101"/>
  <c r="J16" i="102"/>
  <c r="AG16" i="102"/>
  <c r="AF16" i="102" s="1"/>
  <c r="M17" i="102"/>
  <c r="AM17" i="101"/>
  <c r="AN17" i="102"/>
  <c r="BN17" i="102"/>
  <c r="S18" i="102"/>
  <c r="AS18" i="102"/>
  <c r="AZ19" i="102"/>
  <c r="E20" i="102"/>
  <c r="D20" i="102" s="1"/>
  <c r="AE20" i="102"/>
  <c r="BC20" i="102"/>
  <c r="K21" i="101"/>
  <c r="L21" i="102"/>
  <c r="AL21" i="102"/>
  <c r="BI21" i="102"/>
  <c r="AO22" i="102"/>
  <c r="BO22" i="101"/>
  <c r="BP22" i="102"/>
  <c r="X23" i="102"/>
  <c r="AU23" i="102"/>
  <c r="C24" i="102"/>
  <c r="BA24" i="101"/>
  <c r="BB24" i="102"/>
  <c r="J25" i="102"/>
  <c r="AG25" i="102"/>
  <c r="BG25" i="102"/>
  <c r="M26" i="101"/>
  <c r="AM26" i="101"/>
  <c r="AN26" i="102"/>
  <c r="BN26" i="102"/>
  <c r="S27" i="102"/>
  <c r="BQ27" i="102"/>
  <c r="Y28" i="101"/>
  <c r="Z28" i="102"/>
  <c r="F29" i="102"/>
  <c r="AH29" i="102"/>
  <c r="BJ29" i="102"/>
  <c r="T30" i="102"/>
  <c r="AV30" i="102"/>
  <c r="F31" i="102"/>
  <c r="AH31" i="102"/>
  <c r="BJ31" i="102"/>
  <c r="T32" i="102"/>
  <c r="AV32" i="102"/>
  <c r="AV33" i="102" s="1"/>
  <c r="F33" i="102"/>
  <c r="AH33" i="102"/>
  <c r="BJ33" i="102"/>
  <c r="T34" i="102"/>
  <c r="AV34" i="102"/>
  <c r="F35" i="102"/>
  <c r="AH35" i="102"/>
  <c r="BJ35" i="102"/>
  <c r="T36" i="102"/>
  <c r="BC36" i="102"/>
  <c r="M37" i="102"/>
  <c r="BC37" i="102"/>
  <c r="M38" i="101"/>
  <c r="BJ38" i="102"/>
  <c r="T39" i="102"/>
  <c r="AZ40" i="101"/>
  <c r="AS41" i="102"/>
  <c r="AS43" i="102" s="1"/>
  <c r="BN42" i="102"/>
  <c r="BP29" i="102"/>
  <c r="M21" i="102"/>
  <c r="BJ21" i="102"/>
  <c r="S22" i="102"/>
  <c r="R22" i="101"/>
  <c r="AS22" i="102"/>
  <c r="BQ22" i="102"/>
  <c r="AV23" i="102"/>
  <c r="E24" i="102"/>
  <c r="D24" i="101"/>
  <c r="AE24" i="102"/>
  <c r="BC24" i="102"/>
  <c r="AH25" i="102"/>
  <c r="BI25" i="102"/>
  <c r="BH25" i="101"/>
  <c r="Q26" i="102"/>
  <c r="AO26" i="102"/>
  <c r="T27" i="102"/>
  <c r="AU27" i="102"/>
  <c r="AT27" i="101"/>
  <c r="C28" i="102"/>
  <c r="AA28" i="102"/>
  <c r="J29" i="102"/>
  <c r="BN29" i="102"/>
  <c r="X30" i="101"/>
  <c r="AZ30" i="102"/>
  <c r="J31" i="102"/>
  <c r="AL31" i="102"/>
  <c r="BN31" i="102"/>
  <c r="X32" i="102"/>
  <c r="AZ32" i="102"/>
  <c r="J33" i="102"/>
  <c r="AL33" i="102"/>
  <c r="BN33" i="102"/>
  <c r="X34" i="102"/>
  <c r="AZ34" i="102"/>
  <c r="J35" i="102"/>
  <c r="AL35" i="101"/>
  <c r="BN35" i="102"/>
  <c r="X36" i="102"/>
  <c r="BG36" i="102"/>
  <c r="Q37" i="102"/>
  <c r="BG37" i="102"/>
  <c r="Q38" i="102"/>
  <c r="BN38" i="101"/>
  <c r="AS39" i="102"/>
  <c r="C40" i="102"/>
  <c r="BB40" i="101"/>
  <c r="AT41" i="101"/>
  <c r="AT43" i="101" s="1"/>
  <c r="L42" i="102"/>
  <c r="K42" i="101"/>
  <c r="F44" i="102"/>
  <c r="D44" i="101"/>
  <c r="F10" i="102"/>
  <c r="AA10" i="102"/>
  <c r="AV10" i="102"/>
  <c r="BQ10" i="102"/>
  <c r="Q11" i="102"/>
  <c r="AO11" i="102"/>
  <c r="BP11" i="102"/>
  <c r="BO11" i="101"/>
  <c r="Q12" i="102"/>
  <c r="AN12" i="102"/>
  <c r="BN12" i="102"/>
  <c r="T13" i="102"/>
  <c r="AU13" i="102"/>
  <c r="AT13" i="101"/>
  <c r="C14" i="102"/>
  <c r="Z14" i="102"/>
  <c r="AZ14" i="102"/>
  <c r="AG15" i="102"/>
  <c r="AF15" i="101"/>
  <c r="BG15" i="102"/>
  <c r="L16" i="102"/>
  <c r="AL16" i="102"/>
  <c r="AS17" i="102"/>
  <c r="BP17" i="102"/>
  <c r="X18" i="102"/>
  <c r="AV18" i="102"/>
  <c r="E19" i="102"/>
  <c r="D19" i="101"/>
  <c r="AE19" i="102"/>
  <c r="BB19" i="102"/>
  <c r="J20" i="102"/>
  <c r="AH20" i="102"/>
  <c r="BI20" i="102"/>
  <c r="BH20" i="101"/>
  <c r="Q21" i="102"/>
  <c r="AN21" i="102"/>
  <c r="T22" i="102"/>
  <c r="AU22" i="102"/>
  <c r="AT22" i="101"/>
  <c r="C23" i="102"/>
  <c r="Z23" i="102"/>
  <c r="AZ23" i="102"/>
  <c r="F24" i="102"/>
  <c r="AG24" i="102"/>
  <c r="AF24" i="101"/>
  <c r="BG24" i="102"/>
  <c r="L25" i="102"/>
  <c r="AL25" i="102"/>
  <c r="BJ25" i="102"/>
  <c r="S26" i="102"/>
  <c r="R26" i="101"/>
  <c r="AS26" i="102"/>
  <c r="BP26" i="102"/>
  <c r="X27" i="102"/>
  <c r="AV27" i="102"/>
  <c r="E28" i="102"/>
  <c r="D28" i="101"/>
  <c r="BB28" i="101"/>
  <c r="L29" i="102"/>
  <c r="K29" i="101"/>
  <c r="Z30" i="101"/>
  <c r="BB30" i="102"/>
  <c r="BA30" i="101"/>
  <c r="L31" i="102"/>
  <c r="K31" i="101"/>
  <c r="AN31" i="102"/>
  <c r="AM31" i="101"/>
  <c r="BP31" i="102"/>
  <c r="BO31" i="101"/>
  <c r="Z32" i="102"/>
  <c r="Y32" i="101"/>
  <c r="BA32" i="101"/>
  <c r="BB32" i="102"/>
  <c r="L33" i="102"/>
  <c r="K33" i="101"/>
  <c r="AN33" i="102"/>
  <c r="AM33" i="101"/>
  <c r="BP33" i="102"/>
  <c r="BO33" i="101"/>
  <c r="Z34" i="102"/>
  <c r="Y34" i="101"/>
  <c r="BB34" i="102"/>
  <c r="BA34" i="101"/>
  <c r="AN35" i="101"/>
  <c r="BP35" i="102"/>
  <c r="BO35" i="101"/>
  <c r="Z36" i="102"/>
  <c r="Y36" i="101"/>
  <c r="BI36" i="102"/>
  <c r="BH36" i="101"/>
  <c r="S37" i="102"/>
  <c r="R37" i="101"/>
  <c r="BI37" i="102"/>
  <c r="BH37" i="101"/>
  <c r="S38" i="102"/>
  <c r="BP38" i="101"/>
  <c r="AU39" i="102"/>
  <c r="AT39" i="101"/>
  <c r="BC40" i="101"/>
  <c r="AV41" i="102"/>
  <c r="BP42" i="102"/>
  <c r="BP47" i="102"/>
  <c r="BO47" i="101"/>
  <c r="Q50" i="102"/>
  <c r="L35" i="102"/>
  <c r="F59" i="101"/>
  <c r="F6" i="102"/>
  <c r="AA6" i="102"/>
  <c r="AV6" i="102"/>
  <c r="BQ6" i="102"/>
  <c r="L7" i="102"/>
  <c r="K7" i="102" s="1"/>
  <c r="AG7" i="102"/>
  <c r="AF7" i="102" s="1"/>
  <c r="BB7" i="102"/>
  <c r="C9" i="102"/>
  <c r="X9" i="102"/>
  <c r="AS9" i="102"/>
  <c r="BN9" i="102"/>
  <c r="J10" i="102"/>
  <c r="AE10" i="102"/>
  <c r="AZ10" i="102"/>
  <c r="S11" i="102"/>
  <c r="R11" i="102" s="1"/>
  <c r="R11" i="101"/>
  <c r="AS11" i="102"/>
  <c r="BQ11" i="102"/>
  <c r="AO12" i="102"/>
  <c r="BO12" i="101"/>
  <c r="BP12" i="102"/>
  <c r="BO12" i="102" s="1"/>
  <c r="X13" i="102"/>
  <c r="AV13" i="102"/>
  <c r="AA14" i="102"/>
  <c r="BB14" i="102"/>
  <c r="BA14" i="101"/>
  <c r="J15" i="102"/>
  <c r="AH15" i="102"/>
  <c r="M16" i="102"/>
  <c r="AN16" i="102"/>
  <c r="AM16" i="102" s="1"/>
  <c r="AM16" i="101"/>
  <c r="BN16" i="102"/>
  <c r="BQ17" i="102"/>
  <c r="Z18" i="102"/>
  <c r="Y18" i="101"/>
  <c r="AZ18" i="102"/>
  <c r="F19" i="102"/>
  <c r="BC19" i="102"/>
  <c r="L20" i="102"/>
  <c r="K20" i="101"/>
  <c r="AL20" i="102"/>
  <c r="BJ20" i="102"/>
  <c r="AO21" i="102"/>
  <c r="X22" i="102"/>
  <c r="AV22" i="102"/>
  <c r="AA23" i="102"/>
  <c r="BB23" i="102"/>
  <c r="BA23" i="102" s="1"/>
  <c r="BA23" i="101"/>
  <c r="BA28" i="101" s="1"/>
  <c r="J24" i="102"/>
  <c r="AH24" i="102"/>
  <c r="M25" i="102"/>
  <c r="AN25" i="102"/>
  <c r="AM25" i="101"/>
  <c r="BN25" i="102"/>
  <c r="T26" i="102"/>
  <c r="BQ26" i="102"/>
  <c r="Z27" i="102"/>
  <c r="Y27" i="102" s="1"/>
  <c r="Y27" i="101"/>
  <c r="AZ27" i="102"/>
  <c r="F28" i="102"/>
  <c r="BC28" i="101"/>
  <c r="M29" i="102"/>
  <c r="BQ29" i="102"/>
  <c r="AA30" i="101"/>
  <c r="BC30" i="102"/>
  <c r="M31" i="102"/>
  <c r="AO31" i="102"/>
  <c r="BQ31" i="102"/>
  <c r="AA32" i="102"/>
  <c r="BC32" i="102"/>
  <c r="M33" i="102"/>
  <c r="AO33" i="102"/>
  <c r="BQ33" i="102"/>
  <c r="AA34" i="102"/>
  <c r="BC34" i="102"/>
  <c r="M35" i="102"/>
  <c r="AO35" i="101"/>
  <c r="BQ35" i="102"/>
  <c r="AA36" i="102"/>
  <c r="BJ36" i="102"/>
  <c r="T37" i="102"/>
  <c r="BJ37" i="102"/>
  <c r="T38" i="102"/>
  <c r="BQ38" i="101"/>
  <c r="F40" i="102"/>
  <c r="AV43" i="101"/>
  <c r="F52" i="102"/>
  <c r="AZ41" i="102"/>
  <c r="J42" i="102"/>
  <c r="AZ42" i="102"/>
  <c r="J43" i="102"/>
  <c r="AZ43" i="102"/>
  <c r="J44" i="102"/>
  <c r="BN44" i="102"/>
  <c r="L47" i="102"/>
  <c r="BQ47" i="102"/>
  <c r="BN48" i="102"/>
  <c r="BP49" i="102"/>
  <c r="BO49" i="101"/>
  <c r="Q52" i="102"/>
  <c r="C57" i="102"/>
  <c r="K43" i="101"/>
  <c r="BB46" i="102"/>
  <c r="M47" i="102"/>
  <c r="C48" i="102"/>
  <c r="BP48" i="102"/>
  <c r="BO48" i="101"/>
  <c r="BQ49" i="102"/>
  <c r="C51" i="102"/>
  <c r="C54" i="102"/>
  <c r="BB43" i="102"/>
  <c r="L44" i="102"/>
  <c r="BP44" i="102"/>
  <c r="S45" i="102"/>
  <c r="E46" i="102"/>
  <c r="D46" i="102" s="1"/>
  <c r="BC46" i="102"/>
  <c r="Q47" i="102"/>
  <c r="E48" i="102"/>
  <c r="D48" i="101"/>
  <c r="BQ48" i="102"/>
  <c r="C50" i="102"/>
  <c r="S52" i="102"/>
  <c r="E57" i="102"/>
  <c r="M42" i="102"/>
  <c r="BC42" i="102"/>
  <c r="M43" i="102"/>
  <c r="BC43" i="102"/>
  <c r="M44" i="102"/>
  <c r="BQ44" i="102"/>
  <c r="T45" i="102"/>
  <c r="BN46" i="102"/>
  <c r="S47" i="102"/>
  <c r="R47" i="101"/>
  <c r="R53" i="101" s="1"/>
  <c r="F48" i="102"/>
  <c r="C49" i="102"/>
  <c r="E51" i="102"/>
  <c r="T52" i="102"/>
  <c r="E54" i="102"/>
  <c r="F57" i="102"/>
  <c r="BN40" i="102"/>
  <c r="BN41" i="102"/>
  <c r="Q43" i="102"/>
  <c r="BN43" i="102"/>
  <c r="Q44" i="102"/>
  <c r="C45" i="102"/>
  <c r="AZ45" i="102"/>
  <c r="J46" i="102"/>
  <c r="BP46" i="102"/>
  <c r="BO46" i="101"/>
  <c r="T47" i="102"/>
  <c r="E50" i="102"/>
  <c r="F51" i="102"/>
  <c r="F54" i="102"/>
  <c r="C58" i="102"/>
  <c r="L46" i="102"/>
  <c r="K46" i="101"/>
  <c r="BQ46" i="102"/>
  <c r="AZ47" i="101"/>
  <c r="E49" i="102"/>
  <c r="F50" i="102"/>
  <c r="Q51" i="102"/>
  <c r="C55" i="102"/>
  <c r="E58" i="102"/>
  <c r="D58" i="101"/>
  <c r="Q42" i="102"/>
  <c r="S40" i="102"/>
  <c r="BP40" i="102"/>
  <c r="BP41" i="102"/>
  <c r="S42" i="102"/>
  <c r="S43" i="102"/>
  <c r="BP43" i="102"/>
  <c r="S44" i="102"/>
  <c r="E45" i="102"/>
  <c r="BB45" i="102"/>
  <c r="M46" i="102"/>
  <c r="C47" i="102"/>
  <c r="L48" i="101"/>
  <c r="F49" i="102"/>
  <c r="C53" i="102"/>
  <c r="E55" i="102"/>
  <c r="D55" i="101"/>
  <c r="F58" i="102"/>
  <c r="F39" i="102"/>
  <c r="AV39" i="102"/>
  <c r="BQ39" i="102"/>
  <c r="T40" i="102"/>
  <c r="BQ40" i="102"/>
  <c r="BQ41" i="102"/>
  <c r="T42" i="102"/>
  <c r="BQ42" i="102"/>
  <c r="T43" i="102"/>
  <c r="BQ43" i="102"/>
  <c r="T44" i="102"/>
  <c r="F45" i="102"/>
  <c r="BC45" i="102"/>
  <c r="S51" i="102"/>
  <c r="E53" i="102"/>
  <c r="D53" i="101"/>
  <c r="F55" i="102"/>
  <c r="AZ44" i="102"/>
  <c r="J45" i="102"/>
  <c r="BN45" i="102"/>
  <c r="E47" i="102"/>
  <c r="BC47" i="101"/>
  <c r="Q48" i="102"/>
  <c r="S50" i="102"/>
  <c r="R50" i="102" s="1"/>
  <c r="T51" i="102"/>
  <c r="F53" i="102"/>
  <c r="C56" i="102"/>
  <c r="R38" i="101"/>
  <c r="S46" i="102"/>
  <c r="F47" i="102"/>
  <c r="BN47" i="102"/>
  <c r="S49" i="102"/>
  <c r="C52" i="102"/>
  <c r="BI38" i="102"/>
  <c r="L39" i="102"/>
  <c r="BB39" i="102"/>
  <c r="BA39" i="102" s="1"/>
  <c r="E40" i="102"/>
  <c r="E41" i="102"/>
  <c r="AU41" i="102"/>
  <c r="E42" i="102"/>
  <c r="D42" i="102" s="1"/>
  <c r="AU42" i="102"/>
  <c r="AT42" i="102" s="1"/>
  <c r="E43" i="102"/>
  <c r="D43" i="102" s="1"/>
  <c r="AU43" i="101"/>
  <c r="E44" i="102"/>
  <c r="BB44" i="102"/>
  <c r="L45" i="102"/>
  <c r="K45" i="102" s="1"/>
  <c r="BP45" i="102"/>
  <c r="BO45" i="102" s="1"/>
  <c r="T46" i="102"/>
  <c r="J47" i="102"/>
  <c r="S48" i="102"/>
  <c r="T49" i="102"/>
  <c r="E52" i="102"/>
  <c r="D52" i="101"/>
  <c r="E56" i="102"/>
  <c r="D56" i="102" s="1"/>
  <c r="W2" i="102"/>
  <c r="AK2" i="102"/>
  <c r="BT1" i="101"/>
  <c r="B14" i="103" s="1"/>
  <c r="AY2" i="102"/>
  <c r="W2" i="101"/>
  <c r="BM2" i="102"/>
  <c r="BT1" i="98"/>
  <c r="B1" i="103" s="1"/>
  <c r="AK2" i="101"/>
  <c r="AY2" i="101"/>
  <c r="W2" i="98"/>
  <c r="AK2" i="98"/>
  <c r="AY2" i="98"/>
  <c r="R49" i="102" l="1"/>
  <c r="BH12" i="102"/>
  <c r="Y7" i="102"/>
  <c r="D41" i="102"/>
  <c r="K25" i="102"/>
  <c r="R22" i="102"/>
  <c r="AM17" i="102"/>
  <c r="D21" i="102"/>
  <c r="BA28" i="98"/>
  <c r="BH16" i="98"/>
  <c r="AT15" i="98"/>
  <c r="AM14" i="102"/>
  <c r="AT8" i="102"/>
  <c r="BB52" i="98"/>
  <c r="BW8" i="98" s="1"/>
  <c r="E8" i="103" s="1"/>
  <c r="AT43" i="98"/>
  <c r="AL52" i="98"/>
  <c r="BU6" i="98" s="1"/>
  <c r="C6" i="103" s="1"/>
  <c r="R51" i="102"/>
  <c r="D51" i="102"/>
  <c r="R44" i="102"/>
  <c r="K44" i="102"/>
  <c r="D44" i="102"/>
  <c r="R40" i="102"/>
  <c r="AF34" i="102"/>
  <c r="R34" i="102"/>
  <c r="AF33" i="102"/>
  <c r="R33" i="102"/>
  <c r="K32" i="102"/>
  <c r="BO31" i="102"/>
  <c r="AL29" i="102"/>
  <c r="BO27" i="102"/>
  <c r="AF27" i="102"/>
  <c r="BH25" i="102"/>
  <c r="BA25" i="102"/>
  <c r="R23" i="102"/>
  <c r="BH20" i="102"/>
  <c r="D18" i="102"/>
  <c r="BO17" i="102"/>
  <c r="BI52" i="101"/>
  <c r="BW9" i="101" s="1"/>
  <c r="E22" i="103" s="1"/>
  <c r="AT17" i="102"/>
  <c r="BA21" i="101"/>
  <c r="BO14" i="102"/>
  <c r="AT14" i="102"/>
  <c r="R14" i="102"/>
  <c r="BO13" i="102"/>
  <c r="AF13" i="102"/>
  <c r="BO11" i="102"/>
  <c r="BA13" i="101"/>
  <c r="R17" i="101"/>
  <c r="K26" i="101"/>
  <c r="K10" i="102"/>
  <c r="AT9" i="102"/>
  <c r="BO21" i="101"/>
  <c r="BH16" i="101"/>
  <c r="BH7" i="102"/>
  <c r="AT7" i="102"/>
  <c r="AA52" i="101"/>
  <c r="BX4" i="101" s="1"/>
  <c r="F17" i="103" s="1"/>
  <c r="D55" i="102"/>
  <c r="R52" i="102"/>
  <c r="D52" i="102"/>
  <c r="BO49" i="102"/>
  <c r="R47" i="102"/>
  <c r="R53" i="98"/>
  <c r="K47" i="102"/>
  <c r="D47" i="102"/>
  <c r="BO46" i="102"/>
  <c r="K46" i="102"/>
  <c r="BA47" i="98"/>
  <c r="BA44" i="102"/>
  <c r="R43" i="102"/>
  <c r="BO41" i="102"/>
  <c r="BQ52" i="98"/>
  <c r="BX10" i="98" s="1"/>
  <c r="F10" i="103" s="1"/>
  <c r="K41" i="102"/>
  <c r="BO40" i="102"/>
  <c r="R39" i="102"/>
  <c r="BH38" i="102"/>
  <c r="BA37" i="102"/>
  <c r="AT40" i="98"/>
  <c r="R37" i="102"/>
  <c r="D37" i="102"/>
  <c r="AT35" i="102"/>
  <c r="K38" i="98"/>
  <c r="BH34" i="102"/>
  <c r="BA34" i="102"/>
  <c r="Y37" i="98"/>
  <c r="K34" i="102"/>
  <c r="BH33" i="102"/>
  <c r="AF32" i="102"/>
  <c r="BH31" i="102"/>
  <c r="BH39" i="98"/>
  <c r="AM31" i="102"/>
  <c r="AF31" i="102"/>
  <c r="AH52" i="98"/>
  <c r="BX5" i="98" s="1"/>
  <c r="F5" i="103" s="1"/>
  <c r="D31" i="102"/>
  <c r="BI52" i="98"/>
  <c r="BW9" i="98" s="1"/>
  <c r="E9" i="103" s="1"/>
  <c r="BA30" i="102"/>
  <c r="AN52" i="98"/>
  <c r="BW6" i="98" s="1"/>
  <c r="E6" i="103" s="1"/>
  <c r="AF36" i="98"/>
  <c r="D30" i="102"/>
  <c r="BO29" i="102"/>
  <c r="AT29" i="102"/>
  <c r="Y29" i="102"/>
  <c r="D29" i="102"/>
  <c r="R27" i="102"/>
  <c r="BH26" i="102"/>
  <c r="BA26" i="102"/>
  <c r="AT26" i="102"/>
  <c r="AS31" i="102"/>
  <c r="R26" i="102"/>
  <c r="R25" i="102"/>
  <c r="D25" i="102"/>
  <c r="AM23" i="102"/>
  <c r="R28" i="98"/>
  <c r="AT21" i="102"/>
  <c r="AM21" i="102"/>
  <c r="R20" i="102"/>
  <c r="K20" i="102"/>
  <c r="BJ52" i="98"/>
  <c r="BX9" i="98" s="1"/>
  <c r="F9" i="103" s="1"/>
  <c r="AM19" i="102"/>
  <c r="AF19" i="102"/>
  <c r="T28" i="102"/>
  <c r="K19" i="102"/>
  <c r="BO18" i="102"/>
  <c r="BH18" i="102"/>
  <c r="BC52" i="98"/>
  <c r="BX8" i="98" s="1"/>
  <c r="F8" i="103" s="1"/>
  <c r="AM18" i="102"/>
  <c r="Y18" i="102"/>
  <c r="K18" i="102"/>
  <c r="AF17" i="102"/>
  <c r="AF28" i="98"/>
  <c r="AV52" i="98"/>
  <c r="BX7" i="98" s="1"/>
  <c r="F7" i="103" s="1"/>
  <c r="AA19" i="102"/>
  <c r="K16" i="102"/>
  <c r="D16" i="102"/>
  <c r="BA15" i="102"/>
  <c r="BA21" i="98"/>
  <c r="AM15" i="102"/>
  <c r="BO21" i="98"/>
  <c r="Y13" i="102"/>
  <c r="D13" i="102"/>
  <c r="AM12" i="102"/>
  <c r="Y12" i="102"/>
  <c r="K26" i="98"/>
  <c r="AF11" i="102"/>
  <c r="Y11" i="102"/>
  <c r="R17" i="98"/>
  <c r="D11" i="102"/>
  <c r="BA10" i="102"/>
  <c r="AM9" i="102"/>
  <c r="AM24" i="98"/>
  <c r="AM52" i="98" s="1"/>
  <c r="BV6" i="98" s="1"/>
  <c r="D6" i="103" s="1"/>
  <c r="BA8" i="102"/>
  <c r="BA7" i="102"/>
  <c r="AM7" i="102"/>
  <c r="AA52" i="98"/>
  <c r="BX4" i="98" s="1"/>
  <c r="F4" i="103" s="1"/>
  <c r="F59" i="102"/>
  <c r="R38" i="102"/>
  <c r="K29" i="102"/>
  <c r="BH35" i="102"/>
  <c r="BN38" i="102"/>
  <c r="AA37" i="102"/>
  <c r="AT37" i="102"/>
  <c r="BO34" i="102"/>
  <c r="AM32" i="102"/>
  <c r="K30" i="102"/>
  <c r="K23" i="102"/>
  <c r="K14" i="102"/>
  <c r="BH23" i="102"/>
  <c r="AS24" i="102"/>
  <c r="AT12" i="102"/>
  <c r="AT18" i="102"/>
  <c r="Y8" i="102"/>
  <c r="BO10" i="102"/>
  <c r="BO50" i="98"/>
  <c r="BG16" i="102"/>
  <c r="AM20" i="102"/>
  <c r="AE52" i="98"/>
  <c r="BU5" i="98" s="1"/>
  <c r="C5" i="103" s="1"/>
  <c r="AF28" i="101"/>
  <c r="Y32" i="102"/>
  <c r="AM26" i="102"/>
  <c r="BO38" i="101"/>
  <c r="AF26" i="102"/>
  <c r="BA40" i="101"/>
  <c r="J38" i="102"/>
  <c r="BC28" i="102"/>
  <c r="D39" i="102"/>
  <c r="R16" i="102"/>
  <c r="J26" i="102"/>
  <c r="BH15" i="102"/>
  <c r="R28" i="101"/>
  <c r="BN52" i="101"/>
  <c r="BU10" i="101" s="1"/>
  <c r="C23" i="103" s="1"/>
  <c r="AL24" i="102"/>
  <c r="K24" i="102"/>
  <c r="Y30" i="101"/>
  <c r="Z52" i="98"/>
  <c r="BW4" i="98" s="1"/>
  <c r="BP52" i="98"/>
  <c r="BW10" i="98" s="1"/>
  <c r="E10" i="103" s="1"/>
  <c r="K35" i="102"/>
  <c r="BH37" i="102"/>
  <c r="K42" i="102"/>
  <c r="AF35" i="102"/>
  <c r="D33" i="102"/>
  <c r="AM22" i="102"/>
  <c r="K17" i="102"/>
  <c r="K22" i="102"/>
  <c r="AO35" i="102"/>
  <c r="AM34" i="102"/>
  <c r="D26" i="102"/>
  <c r="AF22" i="102"/>
  <c r="X37" i="102"/>
  <c r="BA17" i="102"/>
  <c r="BJ28" i="102"/>
  <c r="BN21" i="102"/>
  <c r="Q17" i="102"/>
  <c r="D48" i="102"/>
  <c r="BO48" i="102"/>
  <c r="Y34" i="102"/>
  <c r="D28" i="102"/>
  <c r="AF24" i="102"/>
  <c r="BH21" i="102"/>
  <c r="AT30" i="102"/>
  <c r="BO7" i="102"/>
  <c r="AS40" i="102"/>
  <c r="BG39" i="102"/>
  <c r="Q28" i="102"/>
  <c r="AM10" i="102"/>
  <c r="K43" i="102"/>
  <c r="AT38" i="102"/>
  <c r="R41" i="101"/>
  <c r="D10" i="102"/>
  <c r="Y10" i="102"/>
  <c r="K15" i="102"/>
  <c r="AT15" i="101"/>
  <c r="X52" i="98"/>
  <c r="BU4" i="98" s="1"/>
  <c r="BH32" i="102"/>
  <c r="BB52" i="101"/>
  <c r="BW8" i="101" s="1"/>
  <c r="E21" i="103" s="1"/>
  <c r="D35" i="102"/>
  <c r="BN50" i="102"/>
  <c r="AE36" i="102"/>
  <c r="AF21" i="102"/>
  <c r="BH28" i="101"/>
  <c r="BC40" i="102"/>
  <c r="R10" i="102"/>
  <c r="AT36" i="102"/>
  <c r="BA31" i="102"/>
  <c r="AL35" i="102"/>
  <c r="Y21" i="102"/>
  <c r="AV24" i="102"/>
  <c r="R7" i="102"/>
  <c r="Y26" i="102"/>
  <c r="BH19" i="102"/>
  <c r="BH8" i="102"/>
  <c r="Z52" i="101"/>
  <c r="BW4" i="101" s="1"/>
  <c r="E17" i="103" s="1"/>
  <c r="AS15" i="102"/>
  <c r="BO16" i="102"/>
  <c r="AN52" i="101"/>
  <c r="BW6" i="101" s="1"/>
  <c r="E19" i="103" s="1"/>
  <c r="R12" i="102"/>
  <c r="Y19" i="101"/>
  <c r="AL52" i="101"/>
  <c r="BU6" i="101" s="1"/>
  <c r="C19" i="103" s="1"/>
  <c r="BO47" i="102"/>
  <c r="BO33" i="102"/>
  <c r="BA19" i="102"/>
  <c r="AF15" i="102"/>
  <c r="AV40" i="102"/>
  <c r="BJ39" i="102"/>
  <c r="AF25" i="102"/>
  <c r="K21" i="102"/>
  <c r="AT40" i="101"/>
  <c r="R30" i="102"/>
  <c r="BH11" i="102"/>
  <c r="BA9" i="102"/>
  <c r="K36" i="102"/>
  <c r="Y37" i="101"/>
  <c r="Y25" i="102"/>
  <c r="AV31" i="102"/>
  <c r="BC13" i="102"/>
  <c r="BO37" i="102"/>
  <c r="R31" i="102"/>
  <c r="BA27" i="102"/>
  <c r="R13" i="102"/>
  <c r="BH24" i="102"/>
  <c r="BC21" i="102"/>
  <c r="Y19" i="98"/>
  <c r="BA47" i="101"/>
  <c r="BH9" i="102"/>
  <c r="BH28" i="98"/>
  <c r="BQ52" i="101"/>
  <c r="BX10" i="101" s="1"/>
  <c r="F23" i="103" s="1"/>
  <c r="AT24" i="101"/>
  <c r="T53" i="102"/>
  <c r="R46" i="102"/>
  <c r="D58" i="102"/>
  <c r="D50" i="102"/>
  <c r="BA46" i="102"/>
  <c r="BO42" i="102"/>
  <c r="BH36" i="102"/>
  <c r="BO26" i="102"/>
  <c r="Y23" i="102"/>
  <c r="AZ21" i="102"/>
  <c r="AZ52" i="101"/>
  <c r="BU8" i="101" s="1"/>
  <c r="C21" i="103" s="1"/>
  <c r="AH36" i="102"/>
  <c r="K37" i="102"/>
  <c r="BH39" i="101"/>
  <c r="AV52" i="101"/>
  <c r="BX7" i="101" s="1"/>
  <c r="F20" i="103" s="1"/>
  <c r="M48" i="102"/>
  <c r="BH13" i="102"/>
  <c r="AF9" i="102"/>
  <c r="K48" i="101"/>
  <c r="BA33" i="102"/>
  <c r="BO28" i="102"/>
  <c r="AT20" i="102"/>
  <c r="D17" i="102"/>
  <c r="AZ40" i="102"/>
  <c r="AH28" i="102"/>
  <c r="AT31" i="101"/>
  <c r="D22" i="102"/>
  <c r="AF18" i="102"/>
  <c r="BH14" i="102"/>
  <c r="D34" i="102"/>
  <c r="AF23" i="102"/>
  <c r="AF14" i="102"/>
  <c r="D8" i="102"/>
  <c r="X19" i="102"/>
  <c r="BJ52" i="101"/>
  <c r="BX9" i="101" s="1"/>
  <c r="F22" i="103" s="1"/>
  <c r="BO25" i="102"/>
  <c r="AM13" i="102"/>
  <c r="D59" i="98"/>
  <c r="R41" i="98"/>
  <c r="BA45" i="102"/>
  <c r="D54" i="102"/>
  <c r="R45" i="102"/>
  <c r="AV43" i="102"/>
  <c r="AM33" i="102"/>
  <c r="K31" i="102"/>
  <c r="Y14" i="102"/>
  <c r="D24" i="102"/>
  <c r="BA24" i="102"/>
  <c r="R32" i="102"/>
  <c r="BA20" i="102"/>
  <c r="Y15" i="102"/>
  <c r="K13" i="102"/>
  <c r="R19" i="102"/>
  <c r="K9" i="102"/>
  <c r="X30" i="102"/>
  <c r="BA12" i="102"/>
  <c r="BO15" i="102"/>
  <c r="M26" i="102"/>
  <c r="T41" i="102"/>
  <c r="BO36" i="102"/>
  <c r="BH30" i="102"/>
  <c r="BO9" i="102"/>
  <c r="C59" i="102"/>
  <c r="Y22" i="102"/>
  <c r="BJ16" i="102"/>
  <c r="AM11" i="102"/>
  <c r="R21" i="102"/>
  <c r="AM8" i="102"/>
  <c r="AG52" i="98"/>
  <c r="BW5" i="98" s="1"/>
  <c r="E5" i="103" s="1"/>
  <c r="Y30" i="98"/>
  <c r="Q53" i="102"/>
  <c r="D53" i="102"/>
  <c r="BQ50" i="102"/>
  <c r="D45" i="102"/>
  <c r="BO44" i="102"/>
  <c r="AM29" i="101"/>
  <c r="BC52" i="101"/>
  <c r="BX8" i="101" s="1"/>
  <c r="F21" i="103" s="1"/>
  <c r="Y36" i="102"/>
  <c r="D19" i="102"/>
  <c r="Y28" i="102"/>
  <c r="BA36" i="102"/>
  <c r="AF36" i="101"/>
  <c r="AA30" i="102"/>
  <c r="BO23" i="102"/>
  <c r="BA16" i="102"/>
  <c r="BA38" i="102"/>
  <c r="BA35" i="102"/>
  <c r="Y33" i="102"/>
  <c r="BO30" i="102"/>
  <c r="BH27" i="102"/>
  <c r="R24" i="102"/>
  <c r="J48" i="102"/>
  <c r="BO24" i="102"/>
  <c r="BC47" i="102"/>
  <c r="AF30" i="102"/>
  <c r="D27" i="102"/>
  <c r="X52" i="101"/>
  <c r="BU4" i="101" s="1"/>
  <c r="C17" i="103" s="1"/>
  <c r="AO52" i="101"/>
  <c r="BX6" i="101" s="1"/>
  <c r="F19" i="103" s="1"/>
  <c r="AO29" i="102"/>
  <c r="D14" i="102"/>
  <c r="K8" i="102"/>
  <c r="D59" i="101"/>
  <c r="T17" i="102"/>
  <c r="R48" i="102"/>
  <c r="AZ47" i="102"/>
  <c r="BQ21" i="102"/>
  <c r="K33" i="102"/>
  <c r="AT22" i="102"/>
  <c r="AT27" i="102"/>
  <c r="BQ38" i="102"/>
  <c r="AM27" i="102"/>
  <c r="AM35" i="101"/>
  <c r="BO19" i="102"/>
  <c r="Y16" i="102"/>
  <c r="BO20" i="102"/>
  <c r="Y17" i="102"/>
  <c r="D36" i="102"/>
  <c r="Y9" i="102"/>
  <c r="AZ13" i="102"/>
  <c r="BA18" i="102"/>
  <c r="Q41" i="102"/>
  <c r="AT31" i="98"/>
  <c r="AT10" i="102"/>
  <c r="AO24" i="102"/>
  <c r="R8" i="102"/>
  <c r="R9" i="102"/>
  <c r="AF20" i="102"/>
  <c r="AT24" i="98"/>
  <c r="BO38" i="98"/>
  <c r="AE28" i="102"/>
  <c r="D40" i="102"/>
  <c r="BO43" i="102"/>
  <c r="D49" i="102"/>
  <c r="D57" i="102"/>
  <c r="BA43" i="102"/>
  <c r="AV15" i="102"/>
  <c r="AT39" i="102"/>
  <c r="BO35" i="102"/>
  <c r="BA32" i="102"/>
  <c r="AT13" i="102"/>
  <c r="AT23" i="102"/>
  <c r="BO50" i="101"/>
  <c r="R36" i="102"/>
  <c r="BA42" i="102"/>
  <c r="AT19" i="102"/>
  <c r="AF12" i="102"/>
  <c r="M38" i="102"/>
  <c r="BH22" i="102"/>
  <c r="BG28" i="102"/>
  <c r="D38" i="102"/>
  <c r="Y35" i="102"/>
  <c r="BO32" i="102"/>
  <c r="K38" i="101"/>
  <c r="R15" i="102"/>
  <c r="BA11" i="102"/>
  <c r="AM28" i="102"/>
  <c r="K28" i="102"/>
  <c r="K40" i="102"/>
  <c r="D9" i="102"/>
  <c r="BP52" i="101"/>
  <c r="BW10" i="101" s="1"/>
  <c r="E23" i="103" s="1"/>
  <c r="AZ28" i="102"/>
  <c r="AT11" i="102"/>
  <c r="D7" i="102"/>
  <c r="D23" i="102"/>
  <c r="AM24" i="101"/>
  <c r="BA40" i="98"/>
  <c r="BP21" i="102"/>
  <c r="BO6" i="102"/>
  <c r="AU52" i="101"/>
  <c r="BW7" i="101" s="1"/>
  <c r="E20" i="103" s="1"/>
  <c r="BB40" i="102"/>
  <c r="BA29" i="102"/>
  <c r="AT6" i="102"/>
  <c r="AU15" i="102"/>
  <c r="BA6" i="102"/>
  <c r="BB13" i="102"/>
  <c r="BB21" i="102"/>
  <c r="BA14" i="102"/>
  <c r="S28" i="102"/>
  <c r="R18" i="102"/>
  <c r="BB28" i="102"/>
  <c r="BA22" i="102"/>
  <c r="AG28" i="102"/>
  <c r="AF6" i="102"/>
  <c r="S41" i="102"/>
  <c r="R29" i="102"/>
  <c r="Y6" i="102"/>
  <c r="Z19" i="102"/>
  <c r="AS52" i="101"/>
  <c r="BU7" i="101" s="1"/>
  <c r="C20" i="103" s="1"/>
  <c r="BI16" i="102"/>
  <c r="BH6" i="102"/>
  <c r="AU33" i="102"/>
  <c r="AT32" i="102"/>
  <c r="AT33" i="102" s="1"/>
  <c r="BI28" i="102"/>
  <c r="BH17" i="102"/>
  <c r="L26" i="102"/>
  <c r="K6" i="102"/>
  <c r="S53" i="102"/>
  <c r="R42" i="102"/>
  <c r="Z37" i="102"/>
  <c r="Y31" i="102"/>
  <c r="E59" i="102"/>
  <c r="D6" i="102"/>
  <c r="AN24" i="102"/>
  <c r="AM6" i="102"/>
  <c r="BP38" i="102"/>
  <c r="BO22" i="102"/>
  <c r="BI39" i="102"/>
  <c r="BH29" i="102"/>
  <c r="AT25" i="102"/>
  <c r="AU31" i="102"/>
  <c r="AU24" i="102"/>
  <c r="AT16" i="102"/>
  <c r="AU40" i="102"/>
  <c r="AT34" i="102"/>
  <c r="AT41" i="102"/>
  <c r="AT43" i="102" s="1"/>
  <c r="AU43" i="102"/>
  <c r="Z30" i="102"/>
  <c r="Y20" i="102"/>
  <c r="S17" i="102"/>
  <c r="R6" i="102"/>
  <c r="BB47" i="102"/>
  <c r="BA41" i="102"/>
  <c r="K39" i="102"/>
  <c r="L48" i="102"/>
  <c r="AM25" i="102"/>
  <c r="AN29" i="102"/>
  <c r="AG36" i="102"/>
  <c r="AF29" i="102"/>
  <c r="AM30" i="102"/>
  <c r="AN35" i="102"/>
  <c r="BO39" i="102"/>
  <c r="BP50" i="102"/>
  <c r="L38" i="102"/>
  <c r="K27" i="102"/>
  <c r="AE52" i="102" l="1"/>
  <c r="BU5" i="102" s="1"/>
  <c r="C31" i="103" s="1"/>
  <c r="BH39" i="102"/>
  <c r="AM52" i="101"/>
  <c r="BV6" i="101" s="1"/>
  <c r="D19" i="103" s="1"/>
  <c r="BO52" i="101"/>
  <c r="BV10" i="101" s="1"/>
  <c r="D23" i="103" s="1"/>
  <c r="BA52" i="101"/>
  <c r="BV8" i="101" s="1"/>
  <c r="D21" i="103" s="1"/>
  <c r="BH52" i="101"/>
  <c r="BV9" i="101" s="1"/>
  <c r="D22" i="103" s="1"/>
  <c r="BU11" i="101"/>
  <c r="C24" i="103" s="1"/>
  <c r="R53" i="102"/>
  <c r="K48" i="102"/>
  <c r="Y37" i="102"/>
  <c r="BH52" i="98"/>
  <c r="BV9" i="98" s="1"/>
  <c r="D9" i="103" s="1"/>
  <c r="AH52" i="102"/>
  <c r="BX5" i="102" s="1"/>
  <c r="F31" i="103" s="1"/>
  <c r="AL52" i="102"/>
  <c r="BU6" i="102" s="1"/>
  <c r="C32" i="103" s="1"/>
  <c r="AF52" i="98"/>
  <c r="BV5" i="98" s="1"/>
  <c r="D5" i="103" s="1"/>
  <c r="AF36" i="102"/>
  <c r="AT31" i="102"/>
  <c r="BP52" i="102"/>
  <c r="BW10" i="102" s="1"/>
  <c r="E36" i="103" s="1"/>
  <c r="Y30" i="102"/>
  <c r="AS52" i="102"/>
  <c r="BU7" i="102" s="1"/>
  <c r="C33" i="103" s="1"/>
  <c r="R28" i="102"/>
  <c r="BI52" i="102"/>
  <c r="BW9" i="102" s="1"/>
  <c r="E35" i="103" s="1"/>
  <c r="BO52" i="98"/>
  <c r="BV10" i="98" s="1"/>
  <c r="D10" i="103" s="1"/>
  <c r="BA52" i="98"/>
  <c r="BV8" i="98" s="1"/>
  <c r="D8" i="103" s="1"/>
  <c r="AV52" i="102"/>
  <c r="BX7" i="102" s="1"/>
  <c r="F33" i="103" s="1"/>
  <c r="BH16" i="102"/>
  <c r="BO21" i="102"/>
  <c r="BX11" i="98"/>
  <c r="F11" i="103" s="1"/>
  <c r="Z52" i="102"/>
  <c r="BW4" i="102" s="1"/>
  <c r="E30" i="103" s="1"/>
  <c r="BB52" i="102"/>
  <c r="BW8" i="102" s="1"/>
  <c r="E34" i="103" s="1"/>
  <c r="AO52" i="102"/>
  <c r="BX6" i="102" s="1"/>
  <c r="F32" i="103" s="1"/>
  <c r="BX11" i="101"/>
  <c r="F24" i="103" s="1"/>
  <c r="X52" i="102"/>
  <c r="BU4" i="102" s="1"/>
  <c r="Y52" i="98"/>
  <c r="BV4" i="98" s="1"/>
  <c r="BC52" i="102"/>
  <c r="BX8" i="102" s="1"/>
  <c r="F34" i="103" s="1"/>
  <c r="E4" i="103"/>
  <c r="BW11" i="98"/>
  <c r="E11" i="103" s="1"/>
  <c r="AZ52" i="102"/>
  <c r="BU8" i="102" s="1"/>
  <c r="C34" i="103" s="1"/>
  <c r="AT52" i="101"/>
  <c r="BV7" i="101" s="1"/>
  <c r="D20" i="103" s="1"/>
  <c r="BQ52" i="102"/>
  <c r="BX10" i="102" s="1"/>
  <c r="F36" i="103" s="1"/>
  <c r="AA52" i="102"/>
  <c r="BX4" i="102" s="1"/>
  <c r="K38" i="102"/>
  <c r="Y19" i="102"/>
  <c r="AT40" i="102"/>
  <c r="BO38" i="102"/>
  <c r="R41" i="102"/>
  <c r="AT52" i="98"/>
  <c r="BV7" i="98" s="1"/>
  <c r="D7" i="103" s="1"/>
  <c r="BW11" i="101"/>
  <c r="E24" i="103" s="1"/>
  <c r="BA13" i="102"/>
  <c r="AF52" i="101"/>
  <c r="BV5" i="101" s="1"/>
  <c r="D18" i="103" s="1"/>
  <c r="BO50" i="102"/>
  <c r="BA47" i="102"/>
  <c r="AT24" i="102"/>
  <c r="AM24" i="102"/>
  <c r="AF28" i="102"/>
  <c r="BA21" i="102"/>
  <c r="AN52" i="102"/>
  <c r="BW6" i="102" s="1"/>
  <c r="E32" i="103" s="1"/>
  <c r="AT15" i="102"/>
  <c r="Y52" i="101"/>
  <c r="BV4" i="101" s="1"/>
  <c r="BN52" i="102"/>
  <c r="BU10" i="102" s="1"/>
  <c r="C36" i="103" s="1"/>
  <c r="K26" i="102"/>
  <c r="AM29" i="102"/>
  <c r="BH28" i="102"/>
  <c r="AG52" i="102"/>
  <c r="BW5" i="102" s="1"/>
  <c r="E31" i="103" s="1"/>
  <c r="AM35" i="102"/>
  <c r="R17" i="102"/>
  <c r="D59" i="102"/>
  <c r="BA28" i="102"/>
  <c r="BA40" i="102"/>
  <c r="BJ52" i="102"/>
  <c r="BX9" i="102" s="1"/>
  <c r="F35" i="103" s="1"/>
  <c r="C4" i="103"/>
  <c r="BU11" i="98"/>
  <c r="C11" i="103" s="1"/>
  <c r="BG52" i="102"/>
  <c r="BU9" i="102" s="1"/>
  <c r="C35" i="103" s="1"/>
  <c r="AU52" i="102"/>
  <c r="BW7" i="102" s="1"/>
  <c r="E33" i="103" s="1"/>
  <c r="BH52" i="102" l="1"/>
  <c r="BV9" i="102" s="1"/>
  <c r="D35" i="103" s="1"/>
  <c r="AF52" i="102"/>
  <c r="BV5" i="102" s="1"/>
  <c r="D31" i="103" s="1"/>
  <c r="BO52" i="102"/>
  <c r="BV10" i="102" s="1"/>
  <c r="D36" i="103" s="1"/>
  <c r="AT52" i="102"/>
  <c r="BV7" i="102" s="1"/>
  <c r="D33" i="103" s="1"/>
  <c r="D17" i="103"/>
  <c r="BV11" i="101"/>
  <c r="D24" i="103" s="1"/>
  <c r="D4" i="103"/>
  <c r="BV11" i="98"/>
  <c r="D11" i="103" s="1"/>
  <c r="C30" i="103"/>
  <c r="BU11" i="102"/>
  <c r="C37" i="103" s="1"/>
  <c r="BW11" i="102"/>
  <c r="E37" i="103" s="1"/>
  <c r="BA52" i="102"/>
  <c r="BV8" i="102" s="1"/>
  <c r="D34" i="103" s="1"/>
  <c r="AM52" i="102"/>
  <c r="BV6" i="102" s="1"/>
  <c r="D32" i="103" s="1"/>
  <c r="Y52" i="102"/>
  <c r="BV4" i="102" s="1"/>
  <c r="BX11" i="102"/>
  <c r="F37" i="103" s="1"/>
  <c r="F30" i="103"/>
  <c r="D30" i="103" l="1"/>
  <c r="BV11" i="102"/>
  <c r="D37" i="103" s="1"/>
</calcChain>
</file>

<file path=xl/sharedStrings.xml><?xml version="1.0" encoding="utf-8"?>
<sst xmlns="http://schemas.openxmlformats.org/spreadsheetml/2006/main" count="1571" uniqueCount="473">
  <si>
    <t>田尻谷地中</t>
  </si>
  <si>
    <t>塚目北</t>
  </si>
  <si>
    <t>浦北</t>
  </si>
  <si>
    <t>文化丁</t>
  </si>
  <si>
    <t>長岡針</t>
  </si>
  <si>
    <t>（田尻地域）</t>
    <rPh sb="1" eb="3">
      <t>タジリ</t>
    </rPh>
    <rPh sb="3" eb="5">
      <t>チイキ</t>
    </rPh>
    <phoneticPr fontId="4"/>
  </si>
  <si>
    <t>清滝</t>
    <rPh sb="0" eb="2">
      <t>キヨタキ</t>
    </rPh>
    <phoneticPr fontId="4"/>
  </si>
  <si>
    <t>浦南</t>
  </si>
  <si>
    <t>大崎市の行政区別人口，世帯数一覧表</t>
    <rPh sb="0" eb="2">
      <t>オオサキ</t>
    </rPh>
    <rPh sb="2" eb="3">
      <t>シ</t>
    </rPh>
    <phoneticPr fontId="4"/>
  </si>
  <si>
    <t>休塚東</t>
  </si>
  <si>
    <t>通木</t>
  </si>
  <si>
    <t>東町</t>
  </si>
  <si>
    <t>宿</t>
  </si>
  <si>
    <t>茶釜台</t>
  </si>
  <si>
    <t>小計</t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</si>
  <si>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</si>
  <si>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</si>
  <si>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</si>
  <si>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北野際</t>
  </si>
  <si>
    <t>馬主</t>
  </si>
  <si>
    <t>田尻八幡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</si>
  <si>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</si>
  <si>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</si>
  <si>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新橋</t>
  </si>
  <si>
    <t>若葉</t>
  </si>
  <si>
    <t>大崎市合計</t>
    <rPh sb="0" eb="3">
      <t>オオサキシ</t>
    </rPh>
    <phoneticPr fontId="4"/>
  </si>
  <si>
    <t>白鳥</t>
  </si>
  <si>
    <t>上南曲田</t>
  </si>
  <si>
    <t>上野</t>
  </si>
  <si>
    <t>沢</t>
  </si>
  <si>
    <t>山王</t>
  </si>
  <si>
    <t>中山西</t>
  </si>
  <si>
    <t>混内山</t>
  </si>
  <si>
    <t>川端</t>
  </si>
  <si>
    <t>岩出山</t>
  </si>
  <si>
    <t>寒湯</t>
  </si>
  <si>
    <t>計</t>
  </si>
  <si>
    <t>荒谷第一</t>
  </si>
  <si>
    <t>荒川小金丁</t>
  </si>
  <si>
    <t>大貫</t>
  </si>
  <si>
    <t>上原</t>
  </si>
  <si>
    <t>上宮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</si>
  <si>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</si>
  <si>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</si>
  <si>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</si>
  <si>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</si>
  <si>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</si>
  <si>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小野第一</t>
  </si>
  <si>
    <t>通丁</t>
  </si>
  <si>
    <t>東平渡</t>
  </si>
  <si>
    <t>川北</t>
  </si>
  <si>
    <t>（田尻地域）</t>
  </si>
  <si>
    <t>（鹿島台地域）</t>
  </si>
  <si>
    <t>（古川地域）</t>
    <rPh sb="1" eb="3">
      <t>フルカワ</t>
    </rPh>
    <rPh sb="3" eb="5">
      <t>チイキ</t>
    </rPh>
    <phoneticPr fontId="4"/>
  </si>
  <si>
    <t>穂波</t>
  </si>
  <si>
    <t>薬師</t>
  </si>
  <si>
    <t>福沼一</t>
  </si>
  <si>
    <t>古川地域合計</t>
    <rPh sb="0" eb="2">
      <t>フルカワ</t>
    </rPh>
    <rPh sb="2" eb="4">
      <t>チイキ</t>
    </rPh>
    <phoneticPr fontId="4"/>
  </si>
  <si>
    <t>中里</t>
  </si>
  <si>
    <t>中山東</t>
  </si>
  <si>
    <t>南小松</t>
  </si>
  <si>
    <t>軍沢</t>
  </si>
  <si>
    <t>富永</t>
    <rPh sb="0" eb="2">
      <t>トミナガ</t>
    </rPh>
    <phoneticPr fontId="4"/>
  </si>
  <si>
    <t>上鳴子</t>
  </si>
  <si>
    <t>砂子沢</t>
  </si>
  <si>
    <t>上野々</t>
  </si>
  <si>
    <t>湯元</t>
  </si>
  <si>
    <t>宮沢南</t>
  </si>
  <si>
    <t>東鳴子</t>
  </si>
  <si>
    <t>新屋敷</t>
  </si>
  <si>
    <t>車湯</t>
  </si>
  <si>
    <t>上平渡</t>
  </si>
  <si>
    <t>木間塚</t>
    <rPh sb="0" eb="3">
      <t>キマツカ</t>
    </rPh>
    <phoneticPr fontId="4"/>
  </si>
  <si>
    <t>北町北二</t>
  </si>
  <si>
    <t>菅生</t>
  </si>
  <si>
    <t>休塚西</t>
  </si>
  <si>
    <t>西古川駅前</t>
  </si>
  <si>
    <t>中野</t>
  </si>
  <si>
    <t>石ノ梅</t>
  </si>
  <si>
    <t>向山</t>
  </si>
  <si>
    <t>川渡</t>
  </si>
  <si>
    <t>上川原</t>
  </si>
  <si>
    <t>大崎中</t>
  </si>
  <si>
    <t>黒崎</t>
  </si>
  <si>
    <t>西古川</t>
    <rPh sb="0" eb="1">
      <t>ニシ</t>
    </rPh>
    <rPh sb="1" eb="3">
      <t>フルカワ</t>
    </rPh>
    <phoneticPr fontId="4"/>
  </si>
  <si>
    <t>蟹沢</t>
  </si>
  <si>
    <t>山船越</t>
  </si>
  <si>
    <t>小向</t>
  </si>
  <si>
    <t>小松川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</si>
  <si>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</si>
  <si>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竹の花</t>
  </si>
  <si>
    <t>川東</t>
  </si>
  <si>
    <t>田野</t>
  </si>
  <si>
    <t>大迫新田</t>
  </si>
  <si>
    <t>中川原</t>
  </si>
  <si>
    <t>岩入西</t>
  </si>
  <si>
    <t>岩入東</t>
  </si>
  <si>
    <t>下清水沢</t>
  </si>
  <si>
    <t>新沼</t>
    <rPh sb="0" eb="1">
      <t>シン</t>
    </rPh>
    <rPh sb="1" eb="2">
      <t>ヌマ</t>
    </rPh>
    <phoneticPr fontId="4"/>
  </si>
  <si>
    <t>深谷</t>
    <rPh sb="0" eb="2">
      <t>フカヤ</t>
    </rPh>
    <phoneticPr fontId="4"/>
  </si>
  <si>
    <t>馬櫛</t>
  </si>
  <si>
    <t>塚目南</t>
  </si>
  <si>
    <t>狐塚</t>
  </si>
  <si>
    <t>（松山地域）</t>
    <rPh sb="1" eb="3">
      <t>マツヤマ</t>
    </rPh>
    <rPh sb="3" eb="5">
      <t>チイキ</t>
    </rPh>
    <phoneticPr fontId="4"/>
  </si>
  <si>
    <t>上伊場野</t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</si>
  <si>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</si>
  <si>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</si>
  <si>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西大崎</t>
  </si>
  <si>
    <t>（鹿島台地域）</t>
    <rPh sb="1" eb="3">
      <t>カシマ</t>
    </rPh>
    <rPh sb="3" eb="4">
      <t>ダイ</t>
    </rPh>
    <rPh sb="4" eb="6">
      <t>チイキ</t>
    </rPh>
    <phoneticPr fontId="4"/>
  </si>
  <si>
    <t>大学町</t>
  </si>
  <si>
    <t>下伊場野</t>
    <rPh sb="0" eb="4">
      <t>シモイバノ</t>
    </rPh>
    <phoneticPr fontId="4"/>
  </si>
  <si>
    <t>西大崎</t>
    <rPh sb="0" eb="3">
      <t>ニシオオサキ</t>
    </rPh>
    <phoneticPr fontId="4"/>
  </si>
  <si>
    <t>船越</t>
    <rPh sb="0" eb="2">
      <t>フナコシ</t>
    </rPh>
    <phoneticPr fontId="4"/>
  </si>
  <si>
    <t>北町北一</t>
  </si>
  <si>
    <t>松山地域合計</t>
    <rPh sb="0" eb="2">
      <t>マツヤマ</t>
    </rPh>
    <rPh sb="2" eb="4">
      <t>チイキ</t>
    </rPh>
    <phoneticPr fontId="4"/>
  </si>
  <si>
    <t>江合本町</t>
  </si>
  <si>
    <t>鍛冶谷沢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</si>
  <si>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</si>
  <si>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</si>
  <si>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</si>
  <si>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</si>
  <si>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南町西</t>
  </si>
  <si>
    <t>田尻地域合計</t>
    <rPh sb="0" eb="2">
      <t>タジリ</t>
    </rPh>
    <rPh sb="2" eb="4">
      <t>チイキ</t>
    </rPh>
    <phoneticPr fontId="4"/>
  </si>
  <si>
    <t>栄町</t>
  </si>
  <si>
    <t>沖</t>
  </si>
  <si>
    <t>東昌寺沢</t>
  </si>
  <si>
    <t>三本木新町</t>
  </si>
  <si>
    <t>轟</t>
  </si>
  <si>
    <t>東川原町</t>
  </si>
  <si>
    <t>小身川原</t>
  </si>
  <si>
    <t>原</t>
  </si>
  <si>
    <t>新田南</t>
  </si>
  <si>
    <t>柏崎</t>
  </si>
  <si>
    <t>田尻新町</t>
  </si>
  <si>
    <t>田尻長根</t>
  </si>
  <si>
    <t>岩出山南町</t>
  </si>
  <si>
    <t>金ヶ崎</t>
  </si>
  <si>
    <t>古川台町</t>
  </si>
  <si>
    <t>花ヶ崎</t>
  </si>
  <si>
    <t>地区</t>
  </si>
  <si>
    <t>稲葉北二</t>
  </si>
  <si>
    <t>行政区</t>
  </si>
  <si>
    <t>世帯数</t>
  </si>
  <si>
    <t>男</t>
  </si>
  <si>
    <t>女</t>
  </si>
  <si>
    <t>古川南新町</t>
  </si>
  <si>
    <t>城西</t>
  </si>
  <si>
    <t>米袋</t>
  </si>
  <si>
    <t>西荒井北</t>
  </si>
  <si>
    <t>稲葉北一</t>
  </si>
  <si>
    <t>中里南第一</t>
  </si>
  <si>
    <t>中里南第二</t>
  </si>
  <si>
    <t>南町北</t>
  </si>
  <si>
    <t>中里南第三</t>
  </si>
  <si>
    <t>里船越</t>
  </si>
  <si>
    <t>小泉</t>
  </si>
  <si>
    <t>宮袋</t>
  </si>
  <si>
    <t>池月</t>
  </si>
  <si>
    <t>北宮沢裏</t>
  </si>
  <si>
    <t>鳴子温泉地域合計</t>
  </si>
  <si>
    <t>黄金田</t>
  </si>
  <si>
    <t>神田</t>
  </si>
  <si>
    <t>馬寄</t>
  </si>
  <si>
    <t>下宮</t>
  </si>
  <si>
    <t>七日町</t>
  </si>
  <si>
    <t>新堀</t>
  </si>
  <si>
    <t>耳取</t>
  </si>
  <si>
    <t>元町</t>
  </si>
  <si>
    <t>保柳</t>
  </si>
  <si>
    <t>鬼首</t>
    <rPh sb="0" eb="2">
      <t>オニコウベ</t>
    </rPh>
    <phoneticPr fontId="4"/>
  </si>
  <si>
    <t>渋井</t>
  </si>
  <si>
    <t>氷室</t>
  </si>
  <si>
    <t>駅南団地</t>
  </si>
  <si>
    <t>上埣</t>
  </si>
  <si>
    <t>成田</t>
  </si>
  <si>
    <t>大西</t>
  </si>
  <si>
    <t>三本木北町</t>
  </si>
  <si>
    <t>長岡</t>
  </si>
  <si>
    <t>古川地域合計</t>
  </si>
  <si>
    <t>馬放</t>
  </si>
  <si>
    <t>新田西</t>
  </si>
  <si>
    <t>船越</t>
  </si>
  <si>
    <t>桑折</t>
  </si>
  <si>
    <t>渕尻</t>
  </si>
  <si>
    <t>宮内</t>
  </si>
  <si>
    <t>師山</t>
  </si>
  <si>
    <t>石森</t>
  </si>
  <si>
    <t>深沼</t>
  </si>
  <si>
    <t>鹿島台長根</t>
  </si>
  <si>
    <t>桑針</t>
  </si>
  <si>
    <t>桜ノ目上</t>
  </si>
  <si>
    <t>矢目</t>
  </si>
  <si>
    <t>竹ノ内</t>
  </si>
  <si>
    <t>堀込</t>
  </si>
  <si>
    <t>猪狩</t>
  </si>
  <si>
    <t>三ツ屋・上地</t>
  </si>
  <si>
    <t>堤根</t>
  </si>
  <si>
    <t>大迫</t>
    <rPh sb="0" eb="1">
      <t>ダイ</t>
    </rPh>
    <rPh sb="1" eb="2">
      <t>ハサマ</t>
    </rPh>
    <phoneticPr fontId="4"/>
  </si>
  <si>
    <t>中沢</t>
  </si>
  <si>
    <t>下宿</t>
  </si>
  <si>
    <t>柳原</t>
  </si>
  <si>
    <t>広長</t>
  </si>
  <si>
    <t>稲葉中</t>
  </si>
  <si>
    <t>入町</t>
  </si>
  <si>
    <t>新丁</t>
  </si>
  <si>
    <t>広岡</t>
  </si>
  <si>
    <t>野田</t>
  </si>
  <si>
    <t>次橋</t>
  </si>
  <si>
    <t>鍋田</t>
  </si>
  <si>
    <t>金谷</t>
  </si>
  <si>
    <t>諏訪東</t>
  </si>
  <si>
    <t>長尾</t>
  </si>
  <si>
    <t>町</t>
  </si>
  <si>
    <t>下沢</t>
  </si>
  <si>
    <t>古川谷地中</t>
  </si>
  <si>
    <t>斉田</t>
  </si>
  <si>
    <t>音無</t>
  </si>
  <si>
    <t>宮沢</t>
    <rPh sb="0" eb="2">
      <t>ミヤザワ</t>
    </rPh>
    <phoneticPr fontId="4"/>
  </si>
  <si>
    <t>江合寿町</t>
  </si>
  <si>
    <t>坂本</t>
  </si>
  <si>
    <t>鶴ヶ埣西</t>
    <rPh sb="3" eb="4">
      <t>ニシ</t>
    </rPh>
    <phoneticPr fontId="4"/>
  </si>
  <si>
    <t>要害</t>
  </si>
  <si>
    <t>伊賀</t>
  </si>
  <si>
    <t>仲町</t>
  </si>
  <si>
    <t>北小牛田下</t>
  </si>
  <si>
    <t>三本木地域合計</t>
  </si>
  <si>
    <t>秋田</t>
  </si>
  <si>
    <t>蒜袋</t>
  </si>
  <si>
    <t>高柳</t>
  </si>
  <si>
    <t>門梨</t>
  </si>
  <si>
    <t>桜ノ目北</t>
  </si>
  <si>
    <t>川井</t>
  </si>
  <si>
    <t>志田</t>
    <rPh sb="0" eb="2">
      <t>シダ</t>
    </rPh>
    <phoneticPr fontId="4"/>
  </si>
  <si>
    <t>上沢</t>
  </si>
  <si>
    <t>古川横町</t>
  </si>
  <si>
    <t>上沖</t>
  </si>
  <si>
    <t>飯川上</t>
  </si>
  <si>
    <t>下沖</t>
  </si>
  <si>
    <t>上志田</t>
  </si>
  <si>
    <t>上宿</t>
  </si>
  <si>
    <t>松山横町</t>
  </si>
  <si>
    <t>松山台町</t>
  </si>
  <si>
    <t>大崎市の行政区別人口，世帯数一覧表</t>
  </si>
  <si>
    <t>松山駅前</t>
  </si>
  <si>
    <t>松山新田</t>
  </si>
  <si>
    <t>小倉</t>
  </si>
  <si>
    <t>上馬館</t>
  </si>
  <si>
    <t>下馬館</t>
  </si>
  <si>
    <t>新田東</t>
  </si>
  <si>
    <t>蓑口沼</t>
  </si>
  <si>
    <t>大坪</t>
  </si>
  <si>
    <t>小坪</t>
  </si>
  <si>
    <t>葉山上北山</t>
  </si>
  <si>
    <t>鵙目</t>
  </si>
  <si>
    <t>三日町南</t>
  </si>
  <si>
    <t>根岸</t>
  </si>
  <si>
    <t>沼木諏訪峠</t>
  </si>
  <si>
    <t>一の坪</t>
  </si>
  <si>
    <t>天王寺</t>
  </si>
  <si>
    <t>三本木</t>
  </si>
  <si>
    <t>大保</t>
  </si>
  <si>
    <t>沢田上</t>
  </si>
  <si>
    <t>川原町</t>
  </si>
  <si>
    <t>元清滝</t>
  </si>
  <si>
    <t>田町</t>
  </si>
  <si>
    <t>荒谷第二</t>
  </si>
  <si>
    <t>大嶺</t>
  </si>
  <si>
    <t>中目</t>
  </si>
  <si>
    <t>沼部峯崎</t>
  </si>
  <si>
    <t>貝ノ堀</t>
  </si>
  <si>
    <t>川渡</t>
    <rPh sb="0" eb="1">
      <t>カワ</t>
    </rPh>
    <rPh sb="1" eb="2">
      <t>ワタリ</t>
    </rPh>
    <phoneticPr fontId="4"/>
  </si>
  <si>
    <t>若林</t>
  </si>
  <si>
    <t>新沼</t>
  </si>
  <si>
    <t>人口</t>
  </si>
  <si>
    <t>下野目八幡</t>
  </si>
  <si>
    <t>西館中</t>
  </si>
  <si>
    <t>杉ヶ崎</t>
  </si>
  <si>
    <t>富岡</t>
  </si>
  <si>
    <t>桜田</t>
  </si>
  <si>
    <t>中南小塩</t>
  </si>
  <si>
    <t>下伊場野</t>
  </si>
  <si>
    <t>向三丁目</t>
  </si>
  <si>
    <t>百々荒柳</t>
  </si>
  <si>
    <t>北小牛田上</t>
  </si>
  <si>
    <t>田尻</t>
    <rPh sb="0" eb="2">
      <t>タジリ</t>
    </rPh>
    <phoneticPr fontId="4"/>
  </si>
  <si>
    <t>北又</t>
  </si>
  <si>
    <t>下志田</t>
  </si>
  <si>
    <t>舞岳</t>
  </si>
  <si>
    <t>上志引</t>
  </si>
  <si>
    <t>伸萠</t>
  </si>
  <si>
    <t>多田川</t>
  </si>
  <si>
    <t>高倉</t>
    <rPh sb="0" eb="2">
      <t>タカクラ</t>
    </rPh>
    <phoneticPr fontId="4"/>
  </si>
  <si>
    <t>小沢</t>
  </si>
  <si>
    <t>小林下</t>
  </si>
  <si>
    <t>福浦一</t>
  </si>
  <si>
    <t>長沢</t>
  </si>
  <si>
    <t>大杉</t>
  </si>
  <si>
    <t>大幡東</t>
    <rPh sb="0" eb="2">
      <t>オオハタ</t>
    </rPh>
    <rPh sb="2" eb="3">
      <t>ヒガシ</t>
    </rPh>
    <phoneticPr fontId="4"/>
  </si>
  <si>
    <t>木戸</t>
  </si>
  <si>
    <t>伊場野</t>
    <rPh sb="0" eb="3">
      <t>イバノ</t>
    </rPh>
    <phoneticPr fontId="4"/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</si>
  <si>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</si>
  <si>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</si>
  <si>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</si>
  <si>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</si>
  <si>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</si>
  <si>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</si>
  <si>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</si>
  <si>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</si>
  <si>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</si>
  <si>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</si>
  <si>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広長</t>
    <rPh sb="0" eb="1">
      <t>ヒロ</t>
    </rPh>
    <rPh sb="1" eb="2">
      <t>チョウ</t>
    </rPh>
    <phoneticPr fontId="4"/>
  </si>
  <si>
    <t>出町</t>
  </si>
  <si>
    <t>楡木</t>
  </si>
  <si>
    <t>大幡南</t>
    <rPh sb="0" eb="2">
      <t>オオハタ</t>
    </rPh>
    <rPh sb="2" eb="3">
      <t>ミナミ</t>
    </rPh>
    <phoneticPr fontId="4"/>
  </si>
  <si>
    <t>本地</t>
  </si>
  <si>
    <t>岩出山北町</t>
  </si>
  <si>
    <t>福沼二</t>
  </si>
  <si>
    <t>竹谷</t>
  </si>
  <si>
    <t>大崎市合計</t>
  </si>
  <si>
    <t>蟻ケ袋</t>
  </si>
  <si>
    <t>鎌巻</t>
  </si>
  <si>
    <t>福芦住宅</t>
  </si>
  <si>
    <t>鳴子岩渕</t>
  </si>
  <si>
    <t>三本木南町</t>
  </si>
  <si>
    <t>江合錦町</t>
  </si>
  <si>
    <t>広長</t>
    <rPh sb="0" eb="2">
      <t>ヒロナガ</t>
    </rPh>
    <phoneticPr fontId="4"/>
  </si>
  <si>
    <t>福芦団地</t>
  </si>
  <si>
    <t>富長東</t>
  </si>
  <si>
    <t>大嶺三</t>
  </si>
  <si>
    <t>福沼三</t>
  </si>
  <si>
    <t>鹿島台大沢</t>
  </si>
  <si>
    <t>北平渡</t>
  </si>
  <si>
    <t>鹿島台駅前</t>
  </si>
  <si>
    <t>西荒井上</t>
  </si>
  <si>
    <t>御屋敷</t>
  </si>
  <si>
    <t>境</t>
  </si>
  <si>
    <t>中里北</t>
  </si>
  <si>
    <t>古川新田</t>
  </si>
  <si>
    <t>上中目</t>
  </si>
  <si>
    <t>平渡</t>
  </si>
  <si>
    <t>伊場野</t>
  </si>
  <si>
    <t>新田中</t>
  </si>
  <si>
    <t>鹿島台山谷</t>
  </si>
  <si>
    <t>元鹿島台</t>
  </si>
  <si>
    <t>大崎南</t>
  </si>
  <si>
    <t>内ノ浦</t>
  </si>
  <si>
    <t>渕花</t>
  </si>
  <si>
    <t>小野第四</t>
  </si>
  <si>
    <t>池月中央</t>
  </si>
  <si>
    <t>深谷</t>
  </si>
  <si>
    <t>北引田</t>
  </si>
  <si>
    <t>【外国人分】</t>
  </si>
  <si>
    <t>真山</t>
  </si>
  <si>
    <t>上野目</t>
  </si>
  <si>
    <t>宿・鹿飼</t>
  </si>
  <si>
    <t>大迫</t>
  </si>
  <si>
    <t>小迫</t>
  </si>
  <si>
    <t>鹿島台岩渕</t>
  </si>
  <si>
    <t>上野目山谷</t>
  </si>
  <si>
    <t>古川駅前</t>
  </si>
  <si>
    <t>太夫沢</t>
  </si>
  <si>
    <t>小野第三</t>
  </si>
  <si>
    <t>斎下</t>
  </si>
  <si>
    <t>松山地域合計</t>
  </si>
  <si>
    <t>鹿島台地域合計</t>
  </si>
  <si>
    <t>岩出山地域合計</t>
  </si>
  <si>
    <t>荒谷第四</t>
  </si>
  <si>
    <t>田尻地域合計</t>
  </si>
  <si>
    <t>鬼首</t>
  </si>
  <si>
    <t>古川</t>
    <rPh sb="0" eb="2">
      <t>フルカワ</t>
    </rPh>
    <phoneticPr fontId="4"/>
  </si>
  <si>
    <t>新沼</t>
    <rPh sb="0" eb="2">
      <t>ニイヌマ</t>
    </rPh>
    <phoneticPr fontId="4"/>
  </si>
  <si>
    <t>荒雄</t>
    <rPh sb="0" eb="2">
      <t>アラオ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</si>
  <si>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</si>
  <si>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</si>
  <si>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</si>
  <si>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横町河岸前</t>
  </si>
  <si>
    <t>松山</t>
  </si>
  <si>
    <t>新稲葉</t>
  </si>
  <si>
    <t>鳴子</t>
  </si>
  <si>
    <t>北宮沢表</t>
  </si>
  <si>
    <t>田尻</t>
  </si>
  <si>
    <t>須摩屋</t>
  </si>
  <si>
    <t>真山</t>
    <rPh sb="0" eb="2">
      <t>マヤマ</t>
    </rPh>
    <phoneticPr fontId="4"/>
  </si>
  <si>
    <t>沼部</t>
  </si>
  <si>
    <t>下伊場野</t>
    <rPh sb="0" eb="1">
      <t>シモ</t>
    </rPh>
    <rPh sb="1" eb="4">
      <t>イバノ</t>
    </rPh>
    <phoneticPr fontId="4"/>
  </si>
  <si>
    <t>富長西</t>
  </si>
  <si>
    <t>小野第二</t>
  </si>
  <si>
    <t>三本木</t>
    <rPh sb="0" eb="3">
      <t>サンボンギ</t>
    </rPh>
    <phoneticPr fontId="4"/>
  </si>
  <si>
    <t>上古川</t>
  </si>
  <si>
    <t>平渡</t>
    <rPh sb="0" eb="1">
      <t>ヒラ</t>
    </rPh>
    <rPh sb="1" eb="2">
      <t>ワタ</t>
    </rPh>
    <phoneticPr fontId="4"/>
  </si>
  <si>
    <t>大迫</t>
    <rPh sb="0" eb="2">
      <t>オオサコ</t>
    </rPh>
    <phoneticPr fontId="4"/>
  </si>
  <si>
    <t>下中目一</t>
  </si>
  <si>
    <t>池月</t>
    <rPh sb="0" eb="1">
      <t>イケ</t>
    </rPh>
    <rPh sb="1" eb="2">
      <t>ツキ</t>
    </rPh>
    <phoneticPr fontId="4"/>
  </si>
  <si>
    <t>鳴子</t>
    <rPh sb="0" eb="2">
      <t>ナルコ</t>
    </rPh>
    <phoneticPr fontId="4"/>
  </si>
  <si>
    <t>千手寺町</t>
    <rPh sb="3" eb="4">
      <t>マチ</t>
    </rPh>
    <phoneticPr fontId="4"/>
  </si>
  <si>
    <t>川渡</t>
    <rPh sb="0" eb="2">
      <t>カワタビ</t>
    </rPh>
    <phoneticPr fontId="4"/>
  </si>
  <si>
    <t>沼部</t>
    <rPh sb="0" eb="2">
      <t>ヌマベ</t>
    </rPh>
    <phoneticPr fontId="4"/>
  </si>
  <si>
    <t>大貫</t>
    <rPh sb="0" eb="2">
      <t>オオヌキ</t>
    </rPh>
    <phoneticPr fontId="4"/>
  </si>
  <si>
    <t>米倉北</t>
    <rPh sb="0" eb="2">
      <t>ヨネクラ</t>
    </rPh>
    <rPh sb="2" eb="3">
      <t>キタ</t>
    </rPh>
    <phoneticPr fontId="4"/>
  </si>
  <si>
    <t>平渡</t>
    <rPh sb="0" eb="1">
      <t>ヒラ</t>
    </rPh>
    <rPh sb="1" eb="2">
      <t>ワタリ</t>
    </rPh>
    <phoneticPr fontId="4"/>
  </si>
  <si>
    <t>南引田</t>
  </si>
  <si>
    <t>真山</t>
    <rPh sb="0" eb="1">
      <t>マコト</t>
    </rPh>
    <rPh sb="1" eb="2">
      <t>ヤマ</t>
    </rPh>
    <phoneticPr fontId="4"/>
  </si>
  <si>
    <t>諏訪西</t>
  </si>
  <si>
    <t>諏訪中</t>
  </si>
  <si>
    <t>二ノ構</t>
  </si>
  <si>
    <t>西館東</t>
  </si>
  <si>
    <t>稲葉東三</t>
  </si>
  <si>
    <t>三日町北</t>
  </si>
  <si>
    <t>中沢目</t>
  </si>
  <si>
    <t>南町南</t>
  </si>
  <si>
    <t>稲葉西</t>
  </si>
  <si>
    <t>稲葉南</t>
  </si>
  <si>
    <t>稲葉東一</t>
  </si>
  <si>
    <t>稲葉東二</t>
  </si>
  <si>
    <t>浦町西</t>
  </si>
  <si>
    <t>中里中</t>
  </si>
  <si>
    <t>十日町</t>
  </si>
  <si>
    <t>浦町東</t>
  </si>
  <si>
    <t>飯川下</t>
  </si>
  <si>
    <t>畑中南</t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</si>
  <si>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</si>
  <si>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</si>
  <si>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</si>
  <si>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</si>
  <si>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</si>
  <si>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</si>
  <si>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</si>
  <si>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小野第五</t>
  </si>
  <si>
    <t>李埣東</t>
  </si>
  <si>
    <t>北牧目</t>
  </si>
  <si>
    <t>西荒井南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</si>
  <si>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</si>
  <si>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</si>
  <si>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</si>
  <si>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</si>
  <si>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</si>
  <si>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</si>
  <si>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</si>
  <si>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</si>
  <si>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</si>
  <si>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</si>
  <si>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</si>
  <si>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</si>
  <si>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</si>
  <si>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</si>
  <si>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駅前中</t>
  </si>
  <si>
    <t>雨生沢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</si>
  <si>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</si>
  <si>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</si>
  <si>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</si>
  <si>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</si>
  <si>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</si>
  <si>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</si>
  <si>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</si>
  <si>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</si>
  <si>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</si>
  <si>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</si>
  <si>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</si>
  <si>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</si>
  <si>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</si>
  <si>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</si>
  <si>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</si>
  <si>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</si>
  <si>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</si>
  <si>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</si>
  <si>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</si>
  <si>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</si>
  <si>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</si>
  <si>
    <t>本鹿島</t>
    <rPh sb="0" eb="1">
      <t>モト</t>
    </rPh>
    <rPh sb="1" eb="2">
      <t>シカ</t>
    </rPh>
    <rPh sb="2" eb="3">
      <t>シマ</t>
    </rPh>
    <phoneticPr fontId="4"/>
  </si>
  <si>
    <t>鶴ヶ埣東</t>
    <rPh sb="3" eb="4">
      <t>ヒガシ</t>
    </rPh>
    <phoneticPr fontId="4"/>
  </si>
  <si>
    <t>令和5年5月1日住民基本台帳人口(日本人)</t>
    <rPh sb="0" eb="2">
      <t>レイワ</t>
    </rPh>
    <phoneticPr fontId="4"/>
  </si>
  <si>
    <t>令和5年5月1日住民基本台帳人口(外国人)</t>
    <rPh sb="0" eb="2">
      <t>レイワ</t>
    </rPh>
    <phoneticPr fontId="4"/>
  </si>
  <si>
    <t>令和5年5月1日住民基本台帳人口（日本人+外国人）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</si>
</sst>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</font>
    <font>
      <sz val="14"/>
      <color indexed="8"/>
      <name val="ＭＳ Ｐゴシック"/>
      <family val="3"/>
    </font>
    <font>
      <sz val="14"/>
      <name val="ＭＳ 明朝"/>
      <family val="1"/>
    </font>
    <font>
      <sz val="14"/>
      <name val="標準明朝"/>
      <family val="1"/>
    </font>
    <font>
      <sz val="6"/>
      <name val="ＭＳ Ｐゴシック"/>
      <family val="3"/>
    </font>
    <font>
      <b/>
      <sz val="12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</font>
    <font>
      <b/>
      <sz val="14"/>
      <name val="ＭＳ Ｐゴシック"/>
      <family val="3"/>
    </font>
    <font>
      <sz val="12"/>
      <name val="ＭＳ Ｐゴシック"/>
      <family val="3"/>
    </font>
    <font>
      <sz val="9"/>
      <name val="ＭＳ ゴシック"/>
      <family val="3"/>
    </font>
    <font>
      <sz val="9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6" fillId="0" borderId="0" xfId="0" applyFont="1"/>
    <xf numFmtId="37" fontId="6" fillId="0" borderId="0" xfId="0" applyNumberFormat="1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7" fontId="6" fillId="3" borderId="1" xfId="6" applyNumberFormat="1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37" fontId="6" fillId="3" borderId="1" xfId="6" applyNumberFormat="1" applyFont="1" applyFill="1" applyBorder="1" applyAlignment="1">
      <alignment horizontal="distributed" vertical="center" shrinkToFit="1"/>
    </xf>
    <xf numFmtId="38" fontId="6" fillId="3" borderId="1" xfId="6" applyFont="1" applyFill="1" applyBorder="1" applyAlignment="1">
      <alignment horizontal="center" vertical="center"/>
    </xf>
    <xf numFmtId="37" fontId="6" fillId="0" borderId="1" xfId="6" applyNumberFormat="1" applyFont="1" applyFill="1" applyBorder="1" applyAlignment="1">
      <alignment vertical="center"/>
    </xf>
    <xf numFmtId="37" fontId="6" fillId="3" borderId="1" xfId="6" applyNumberFormat="1" applyFont="1" applyFill="1" applyBorder="1" applyAlignment="1">
      <alignment vertical="center"/>
    </xf>
    <xf numFmtId="58" fontId="6" fillId="0" borderId="0" xfId="0" applyNumberFormat="1" applyFont="1" applyAlignment="1">
      <alignment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0" borderId="10" xfId="6" applyNumberFormat="1" applyFont="1" applyFill="1" applyBorder="1" applyAlignment="1">
      <alignment vertical="center"/>
    </xf>
    <xf numFmtId="37" fontId="6" fillId="0" borderId="12" xfId="6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37" fontId="6" fillId="3" borderId="9" xfId="6" applyNumberFormat="1" applyFont="1" applyFill="1" applyBorder="1" applyAlignment="1">
      <alignment horizontal="distributed" vertical="center"/>
    </xf>
    <xf numFmtId="37" fontId="6" fillId="3" borderId="8" xfId="6" applyNumberFormat="1" applyFont="1" applyFill="1" applyBorder="1" applyAlignment="1">
      <alignment vertical="center"/>
    </xf>
    <xf numFmtId="176" fontId="6" fillId="3" borderId="1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37" fontId="6" fillId="3" borderId="8" xfId="0" applyNumberFormat="1" applyFont="1" applyFill="1" applyBorder="1" applyAlignment="1">
      <alignment horizontal="distributed" vertical="center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3" borderId="1" xfId="0" applyNumberFormat="1" applyFont="1" applyFill="1" applyBorder="1" applyAlignment="1">
      <alignment horizontal="distributed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6" fillId="3" borderId="8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7" fontId="14" fillId="3" borderId="1" xfId="0" applyNumberFormat="1" applyFont="1" applyFill="1" applyBorder="1" applyAlignment="1">
      <alignment horizontal="distributed" vertical="center" shrinkToFit="1"/>
    </xf>
    <xf numFmtId="37" fontId="6" fillId="3" borderId="9" xfId="0" applyNumberFormat="1" applyFont="1" applyFill="1" applyBorder="1" applyAlignment="1">
      <alignment horizontal="distributed" vertical="center" shrinkToFit="1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6" fillId="3" borderId="8" xfId="0" applyNumberFormat="1" applyFont="1" applyFill="1" applyBorder="1"/>
    <xf numFmtId="37" fontId="6" fillId="3" borderId="1" xfId="0" applyNumberFormat="1" applyFont="1" applyFill="1" applyBorder="1"/>
    <xf numFmtId="37" fontId="0" fillId="0" borderId="0" xfId="0" applyNumberFormat="1"/>
    <xf numFmtId="0" fontId="6" fillId="4" borderId="7" xfId="0" applyFont="1" applyFill="1" applyBorder="1"/>
    <xf numFmtId="0" fontId="0" fillId="4" borderId="12" xfId="0" applyFill="1" applyBorder="1"/>
    <xf numFmtId="0" fontId="6" fillId="4" borderId="24" xfId="0" applyFont="1" applyFill="1" applyBorder="1"/>
    <xf numFmtId="0" fontId="0" fillId="4" borderId="0" xfId="0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0" fillId="0" borderId="0" xfId="0" applyNumberFormat="1" applyFill="1" applyBorder="1" applyAlignment="1">
      <alignment vertical="center"/>
    </xf>
    <xf numFmtId="0" fontId="0" fillId="0" borderId="0" xfId="0" applyAlignment="1"/>
    <xf numFmtId="38" fontId="0" fillId="0" borderId="0" xfId="0" applyNumberFormat="1"/>
    <xf numFmtId="37" fontId="6" fillId="3" borderId="8" xfId="6" applyNumberFormat="1" applyFont="1" applyFill="1" applyBorder="1" applyAlignment="1">
      <alignment horizontal="center" vertical="distributed" textRotation="255" justifyLastLine="1"/>
    </xf>
    <xf numFmtId="37" fontId="6" fillId="3" borderId="10" xfId="6" applyNumberFormat="1" applyFont="1" applyFill="1" applyBorder="1" applyAlignment="1">
      <alignment horizontal="center" vertical="distributed" textRotation="255" justifyLastLine="1"/>
    </xf>
    <xf numFmtId="37" fontId="6" fillId="3" borderId="9" xfId="6" applyNumberFormat="1" applyFont="1" applyFill="1" applyBorder="1" applyAlignment="1">
      <alignment horizontal="center" vertical="distributed" textRotation="255" justifyLastLine="1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distributed" textRotation="255" justifyLastLine="1"/>
    </xf>
    <xf numFmtId="37" fontId="10" fillId="3" borderId="10" xfId="5" applyNumberFormat="1" applyFont="1" applyFill="1" applyBorder="1" applyAlignment="1">
      <alignment horizontal="center" vertical="distributed" textRotation="255" justifyLastLine="1"/>
    </xf>
    <xf numFmtId="37" fontId="10" fillId="3" borderId="9" xfId="5" applyNumberFormat="1" applyFont="1" applyFill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vertical="distributed" textRotation="255" justifyLastLine="1"/>
    </xf>
    <xf numFmtId="37" fontId="6" fillId="3" borderId="10" xfId="0" applyNumberFormat="1" applyFont="1" applyFill="1" applyBorder="1" applyAlignment="1">
      <alignment vertical="distributed" textRotation="255" justifyLastLine="1"/>
    </xf>
    <xf numFmtId="37" fontId="6" fillId="3" borderId="9" xfId="0" applyNumberFormat="1" applyFont="1" applyFill="1" applyBorder="1" applyAlignment="1">
      <alignment vertical="distributed" textRotation="255" justifyLastLine="1"/>
    </xf>
    <xf numFmtId="37" fontId="10" fillId="0" borderId="21" xfId="5" applyNumberFormat="1" applyFont="1" applyFill="1" applyBorder="1" applyAlignment="1">
      <alignment horizontal="center" vertical="center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22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37" fontId="6" fillId="0" borderId="19" xfId="0" applyNumberFormat="1" applyFont="1" applyFill="1" applyBorder="1" applyAlignment="1">
      <alignment horizontal="center" vertical="center"/>
    </xf>
    <xf numFmtId="37" fontId="6" fillId="0" borderId="20" xfId="0" applyNumberFormat="1" applyFont="1" applyFill="1" applyBorder="1" applyAlignment="1">
      <alignment horizontal="center" vertical="center"/>
    </xf>
    <xf numFmtId="37" fontId="6" fillId="0" borderId="21" xfId="0" applyNumberFormat="1" applyFont="1" applyBorder="1" applyAlignment="1">
      <alignment horizontal="center" vertical="center"/>
    </xf>
    <xf numFmtId="37" fontId="6" fillId="0" borderId="22" xfId="0" applyNumberFormat="1" applyFont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4" borderId="8" xfId="0" applyNumberFormat="1" applyFont="1" applyFill="1" applyBorder="1" applyAlignment="1">
      <alignment horizontal="center" vertical="center"/>
    </xf>
    <xf numFmtId="37" fontId="6" fillId="4" borderId="9" xfId="0" applyNumberFormat="1" applyFont="1" applyFill="1" applyBorder="1" applyAlignment="1">
      <alignment horizontal="center" vertical="center"/>
    </xf>
    <xf numFmtId="37" fontId="0" fillId="0" borderId="10" xfId="0" applyNumberFormat="1" applyBorder="1" applyAlignment="1">
      <alignment horizontal="center" vertical="distributed" textRotation="255" justifyLastLine="1"/>
    </xf>
    <xf numFmtId="37" fontId="0" fillId="0" borderId="9" xfId="0" applyNumberFormat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justifyLastLine="1" shrinkToFit="1"/>
    </xf>
    <xf numFmtId="37" fontId="6" fillId="3" borderId="9" xfId="0" applyNumberFormat="1" applyFont="1" applyFill="1" applyBorder="1" applyAlignment="1">
      <alignment horizontal="center" vertical="distributed" textRotation="255" justifyLastLine="1" shrinkToFit="1"/>
    </xf>
    <xf numFmtId="37" fontId="0" fillId="0" borderId="10" xfId="0" applyNumberFormat="1" applyBorder="1" applyAlignment="1">
      <alignment vertical="distributed" textRotation="255" justifyLastLine="1"/>
    </xf>
    <xf numFmtId="37" fontId="0" fillId="0" borderId="9" xfId="0" applyNumberFormat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wrapText="1" justifyLastLine="1"/>
    </xf>
    <xf numFmtId="37" fontId="6" fillId="3" borderId="10" xfId="0" applyNumberFormat="1" applyFont="1" applyFill="1" applyBorder="1" applyAlignment="1">
      <alignment horizontal="center" vertical="distributed" textRotation="255" wrapText="1" justifyLastLine="1"/>
    </xf>
    <xf numFmtId="37" fontId="6" fillId="3" borderId="9" xfId="0" applyNumberFormat="1" applyFont="1" applyFill="1" applyBorder="1" applyAlignment="1">
      <alignment horizontal="center" vertical="distributed" textRotation="255" wrapText="1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37" fontId="6" fillId="3" borderId="9" xfId="6" applyNumberFormat="1" applyFont="1" applyFill="1" applyBorder="1" applyAlignment="1">
      <alignment horizontal="center" vertical="center"/>
    </xf>
    <xf numFmtId="37" fontId="6" fillId="3" borderId="7" xfId="0" applyNumberFormat="1" applyFont="1" applyFill="1" applyBorder="1" applyAlignment="1">
      <alignment horizontal="center" vertical="center"/>
    </xf>
    <xf numFmtId="37" fontId="6" fillId="3" borderId="5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0" fillId="3" borderId="9" xfId="5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6" builtinId="6"/>
    <cellStyle name="標準" xfId="0" builtinId="0"/>
    <cellStyle name="標準_test" xfId="5"/>
    <cellStyle name="未定義" xfId="4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00CC"/>
  </sheetPr>
  <dimension ref="A1:BX59"/>
  <sheetViews>
    <sheetView tabSelected="1" view="pageBreakPreview" topLeftCell="A40" zoomScaleSheetLayoutView="100" workbookViewId="0">
      <selection activeCell="J69" sqref="J69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300</v>
      </c>
      <c r="BT1" s="114" t="str">
        <f>I2</f>
        <v>令和5年5月1日住民基本台帳人口(日本人)</v>
      </c>
      <c r="BU1" s="115"/>
      <c r="BV1" s="115"/>
      <c r="BW1" s="115"/>
      <c r="BX1" s="115"/>
    </row>
    <row r="2" spans="1:76" s="3" customFormat="1" x14ac:dyDescent="0.15">
      <c r="A2" s="5"/>
      <c r="B2" s="5"/>
      <c r="C2" s="5"/>
      <c r="D2" s="15"/>
      <c r="E2" s="5"/>
      <c r="F2" s="19"/>
      <c r="G2" s="19"/>
      <c r="H2" s="19"/>
      <c r="I2" s="116" t="s">
        <v>470</v>
      </c>
      <c r="J2" s="117"/>
      <c r="K2" s="117"/>
      <c r="L2" s="117"/>
      <c r="M2" s="117"/>
      <c r="N2" s="5"/>
      <c r="O2" s="5"/>
      <c r="P2" s="5"/>
      <c r="Q2" s="5"/>
      <c r="R2" s="5"/>
      <c r="S2" s="5"/>
      <c r="T2" s="5"/>
      <c r="U2" s="5"/>
      <c r="V2" s="5"/>
      <c r="W2" s="116" t="str">
        <f>I2</f>
        <v>令和5年5月1日住民基本台帳人口(日本人)</v>
      </c>
      <c r="X2" s="117"/>
      <c r="Y2" s="117"/>
      <c r="Z2" s="117"/>
      <c r="AA2" s="117"/>
      <c r="AH2" s="45"/>
      <c r="AJ2" s="5"/>
      <c r="AK2" s="116" t="str">
        <f>I2</f>
        <v>令和5年5月1日住民基本台帳人口(日本人)</v>
      </c>
      <c r="AL2" s="117"/>
      <c r="AM2" s="117"/>
      <c r="AN2" s="117"/>
      <c r="AO2" s="117"/>
      <c r="AQ2" s="5"/>
      <c r="AR2" s="5"/>
      <c r="AS2" s="5"/>
      <c r="AT2" s="5"/>
      <c r="AU2" s="5"/>
      <c r="AV2" s="19"/>
      <c r="AX2" s="19"/>
      <c r="AY2" s="116" t="str">
        <f>I2</f>
        <v>令和5年5月1日住民基本台帳人口(日本人)</v>
      </c>
      <c r="AZ2" s="117"/>
      <c r="BA2" s="117"/>
      <c r="BB2" s="117"/>
      <c r="BC2" s="117"/>
      <c r="BE2" s="5"/>
      <c r="BF2" s="5"/>
      <c r="BG2" s="5"/>
      <c r="BH2" s="5"/>
      <c r="BI2" s="5"/>
      <c r="BJ2" s="25"/>
      <c r="BK2" s="45"/>
      <c r="BL2" s="5"/>
      <c r="BM2" s="116" t="str">
        <f>I2</f>
        <v>令和5年5月1日住民基本台帳人口(日本人)</v>
      </c>
      <c r="BN2" s="117"/>
      <c r="BO2" s="117"/>
      <c r="BP2" s="117"/>
      <c r="BQ2" s="117"/>
      <c r="BR2" s="45"/>
      <c r="BS2" s="56"/>
      <c r="BT2" s="58"/>
      <c r="BU2" s="105" t="s">
        <v>142</v>
      </c>
      <c r="BV2" s="118" t="s">
        <v>273</v>
      </c>
      <c r="BW2" s="119"/>
      <c r="BX2" s="120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57"/>
      <c r="BT3" s="59"/>
      <c r="BU3" s="106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107" t="s">
        <v>139</v>
      </c>
      <c r="B4" s="107" t="s">
        <v>141</v>
      </c>
      <c r="C4" s="107" t="s">
        <v>142</v>
      </c>
      <c r="D4" s="16"/>
      <c r="E4" s="18" t="s">
        <v>273</v>
      </c>
      <c r="F4" s="20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32908</v>
      </c>
      <c r="BV4" s="62">
        <f>Y52</f>
        <v>75745</v>
      </c>
      <c r="BW4" s="62">
        <f>Z52</f>
        <v>37309</v>
      </c>
      <c r="BX4" s="62">
        <f>AA52</f>
        <v>38436</v>
      </c>
    </row>
    <row r="5" spans="1:76" s="4" customFormat="1" ht="14.25" customHeight="1" x14ac:dyDescent="0.15">
      <c r="A5" s="108"/>
      <c r="B5" s="108"/>
      <c r="C5" s="108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2196</v>
      </c>
      <c r="BV5" s="62">
        <f>AF52</f>
        <v>5442</v>
      </c>
      <c r="BW5" s="62">
        <f>AG52</f>
        <v>2660</v>
      </c>
      <c r="BX5" s="62">
        <f>AH52</f>
        <v>2782</v>
      </c>
    </row>
    <row r="6" spans="1:76" s="4" customFormat="1" ht="13.5" customHeight="1" x14ac:dyDescent="0.15">
      <c r="A6" s="66" t="s">
        <v>369</v>
      </c>
      <c r="B6" s="9" t="s">
        <v>388</v>
      </c>
      <c r="C6" s="13">
        <v>295</v>
      </c>
      <c r="D6" s="14">
        <f t="shared" ref="D6:D58" si="0">E6+F6</f>
        <v>587</v>
      </c>
      <c r="E6" s="13">
        <v>290</v>
      </c>
      <c r="F6" s="13">
        <v>297</v>
      </c>
      <c r="G6" s="23"/>
      <c r="H6" s="66" t="s">
        <v>371</v>
      </c>
      <c r="I6" s="9" t="s">
        <v>155</v>
      </c>
      <c r="J6" s="13">
        <v>397</v>
      </c>
      <c r="K6" s="14">
        <f t="shared" ref="K6:K25" si="1">L6+M6</f>
        <v>982</v>
      </c>
      <c r="L6" s="13">
        <v>479</v>
      </c>
      <c r="M6" s="13">
        <v>503</v>
      </c>
      <c r="N6" s="22"/>
      <c r="O6" s="66" t="s">
        <v>372</v>
      </c>
      <c r="P6" s="26" t="s">
        <v>174</v>
      </c>
      <c r="Q6" s="13">
        <v>55</v>
      </c>
      <c r="R6" s="14">
        <f t="shared" ref="R6:R16" si="2">S6+T6</f>
        <v>146</v>
      </c>
      <c r="S6" s="13">
        <v>66</v>
      </c>
      <c r="T6" s="13">
        <v>80</v>
      </c>
      <c r="U6" s="22"/>
      <c r="V6" s="66" t="s">
        <v>374</v>
      </c>
      <c r="W6" s="9" t="s">
        <v>313</v>
      </c>
      <c r="X6" s="13">
        <v>380</v>
      </c>
      <c r="Y6" s="14">
        <f t="shared" ref="Y6:Y18" si="3">Z6+AA6</f>
        <v>908</v>
      </c>
      <c r="Z6" s="13">
        <v>440</v>
      </c>
      <c r="AA6" s="13">
        <v>468</v>
      </c>
      <c r="AC6" s="71" t="s">
        <v>376</v>
      </c>
      <c r="AD6" s="37" t="s">
        <v>203</v>
      </c>
      <c r="AE6" s="13">
        <v>47</v>
      </c>
      <c r="AF6" s="14">
        <f t="shared" ref="AF6:AF27" si="4">AG6+AH6</f>
        <v>124</v>
      </c>
      <c r="AG6" s="13">
        <v>65</v>
      </c>
      <c r="AH6" s="13">
        <v>59</v>
      </c>
      <c r="AJ6" s="74" t="s">
        <v>259</v>
      </c>
      <c r="AK6" s="11" t="s">
        <v>215</v>
      </c>
      <c r="AL6" s="13">
        <v>59</v>
      </c>
      <c r="AM6" s="14">
        <f t="shared" ref="AM6:AM23" si="5">AN6+AO6</f>
        <v>191</v>
      </c>
      <c r="AN6" s="13">
        <v>84</v>
      </c>
      <c r="AO6" s="13">
        <v>107</v>
      </c>
      <c r="AQ6" s="74" t="s">
        <v>307</v>
      </c>
      <c r="AR6" s="9" t="s">
        <v>308</v>
      </c>
      <c r="AS6" s="13">
        <v>31</v>
      </c>
      <c r="AT6" s="14">
        <f t="shared" ref="AT6:AT14" si="6">AU6+AV6</f>
        <v>54</v>
      </c>
      <c r="AU6" s="13">
        <v>25</v>
      </c>
      <c r="AV6" s="13">
        <v>29</v>
      </c>
      <c r="AX6" s="66" t="s">
        <v>352</v>
      </c>
      <c r="AY6" s="9" t="s">
        <v>245</v>
      </c>
      <c r="AZ6" s="13">
        <v>54</v>
      </c>
      <c r="BA6" s="14">
        <f t="shared" ref="BA6:BA12" si="7">BB6+BC6</f>
        <v>119</v>
      </c>
      <c r="BB6" s="13">
        <v>63</v>
      </c>
      <c r="BC6" s="13">
        <v>56</v>
      </c>
      <c r="BE6" s="66" t="s">
        <v>378</v>
      </c>
      <c r="BF6" s="9" t="s">
        <v>31</v>
      </c>
      <c r="BG6" s="13">
        <v>72</v>
      </c>
      <c r="BH6" s="14">
        <f t="shared" ref="BH6:BH15" si="8">BI6+BJ6</f>
        <v>158</v>
      </c>
      <c r="BI6" s="13">
        <v>78</v>
      </c>
      <c r="BJ6" s="13">
        <v>80</v>
      </c>
      <c r="BL6" s="66" t="s">
        <v>380</v>
      </c>
      <c r="BM6" s="9" t="s">
        <v>264</v>
      </c>
      <c r="BN6" s="13">
        <v>106</v>
      </c>
      <c r="BO6" s="14">
        <f t="shared" ref="BO6:BO20" si="9">BP6+BQ6</f>
        <v>275</v>
      </c>
      <c r="BP6" s="13">
        <v>129</v>
      </c>
      <c r="BQ6" s="13">
        <v>146</v>
      </c>
      <c r="BS6" s="93" t="str">
        <f>AJ52</f>
        <v>三本木地域合計</v>
      </c>
      <c r="BT6" s="93"/>
      <c r="BU6" s="62">
        <f>AL52</f>
        <v>2700</v>
      </c>
      <c r="BV6" s="62">
        <f>AM52</f>
        <v>7333</v>
      </c>
      <c r="BW6" s="62">
        <f>AN52</f>
        <v>3665</v>
      </c>
      <c r="BX6" s="62">
        <f>AO52</f>
        <v>3668</v>
      </c>
    </row>
    <row r="7" spans="1:76" s="4" customFormat="1" ht="13.5" customHeight="1" x14ac:dyDescent="0.15">
      <c r="A7" s="67"/>
      <c r="B7" s="9" t="s">
        <v>402</v>
      </c>
      <c r="C7" s="13">
        <v>237</v>
      </c>
      <c r="D7" s="14">
        <f t="shared" si="0"/>
        <v>512</v>
      </c>
      <c r="E7" s="13">
        <v>243</v>
      </c>
      <c r="F7" s="13">
        <v>269</v>
      </c>
      <c r="G7" s="22"/>
      <c r="H7" s="67"/>
      <c r="I7" s="9" t="s">
        <v>156</v>
      </c>
      <c r="J7" s="13">
        <v>637</v>
      </c>
      <c r="K7" s="14">
        <f t="shared" si="1"/>
        <v>1483</v>
      </c>
      <c r="L7" s="13">
        <v>684</v>
      </c>
      <c r="M7" s="13">
        <v>799</v>
      </c>
      <c r="N7" s="22"/>
      <c r="O7" s="67"/>
      <c r="P7" s="9" t="s">
        <v>432</v>
      </c>
      <c r="Q7" s="13">
        <v>77</v>
      </c>
      <c r="R7" s="14">
        <f t="shared" si="2"/>
        <v>222</v>
      </c>
      <c r="S7" s="13">
        <v>114</v>
      </c>
      <c r="T7" s="13">
        <v>108</v>
      </c>
      <c r="U7" s="22"/>
      <c r="V7" s="67"/>
      <c r="W7" s="9" t="s">
        <v>297</v>
      </c>
      <c r="X7" s="13">
        <v>380</v>
      </c>
      <c r="Y7" s="14">
        <f t="shared" si="3"/>
        <v>940</v>
      </c>
      <c r="Z7" s="13">
        <v>500</v>
      </c>
      <c r="AA7" s="13">
        <v>440</v>
      </c>
      <c r="AC7" s="72"/>
      <c r="AD7" s="37" t="s">
        <v>240</v>
      </c>
      <c r="AE7" s="13">
        <v>19</v>
      </c>
      <c r="AF7" s="14">
        <f t="shared" si="4"/>
        <v>47</v>
      </c>
      <c r="AG7" s="13">
        <v>22</v>
      </c>
      <c r="AH7" s="13">
        <v>25</v>
      </c>
      <c r="AJ7" s="75"/>
      <c r="AK7" s="11" t="s">
        <v>216</v>
      </c>
      <c r="AL7" s="13">
        <v>28</v>
      </c>
      <c r="AM7" s="14">
        <f t="shared" si="5"/>
        <v>98</v>
      </c>
      <c r="AN7" s="13">
        <v>49</v>
      </c>
      <c r="AO7" s="13">
        <v>49</v>
      </c>
      <c r="AQ7" s="75"/>
      <c r="AR7" s="9" t="s">
        <v>309</v>
      </c>
      <c r="AS7" s="13">
        <v>435</v>
      </c>
      <c r="AT7" s="14">
        <f t="shared" si="6"/>
        <v>1073</v>
      </c>
      <c r="AU7" s="13">
        <v>518</v>
      </c>
      <c r="AV7" s="13">
        <v>555</v>
      </c>
      <c r="AX7" s="67"/>
      <c r="AY7" s="9" t="s">
        <v>246</v>
      </c>
      <c r="AZ7" s="13">
        <v>53</v>
      </c>
      <c r="BA7" s="14">
        <f t="shared" si="7"/>
        <v>116</v>
      </c>
      <c r="BB7" s="13">
        <v>62</v>
      </c>
      <c r="BC7" s="13">
        <v>54</v>
      </c>
      <c r="BE7" s="67"/>
      <c r="BF7" s="9" t="s">
        <v>59</v>
      </c>
      <c r="BG7" s="13">
        <v>128</v>
      </c>
      <c r="BH7" s="14">
        <f t="shared" si="8"/>
        <v>227</v>
      </c>
      <c r="BI7" s="13">
        <v>118</v>
      </c>
      <c r="BJ7" s="13">
        <v>109</v>
      </c>
      <c r="BL7" s="67"/>
      <c r="BM7" s="9" t="s">
        <v>167</v>
      </c>
      <c r="BN7" s="13">
        <v>41</v>
      </c>
      <c r="BO7" s="14">
        <f t="shared" si="9"/>
        <v>104</v>
      </c>
      <c r="BP7" s="13">
        <v>50</v>
      </c>
      <c r="BQ7" s="13">
        <v>54</v>
      </c>
      <c r="BS7" s="93" t="str">
        <f>AQ52</f>
        <v>鹿島台地域合計</v>
      </c>
      <c r="BT7" s="93"/>
      <c r="BU7" s="62">
        <f>AS52</f>
        <v>4555</v>
      </c>
      <c r="BV7" s="62">
        <f>AT52</f>
        <v>10933</v>
      </c>
      <c r="BW7" s="62">
        <f>AU52</f>
        <v>5328</v>
      </c>
      <c r="BX7" s="62">
        <f>AV52</f>
        <v>5605</v>
      </c>
    </row>
    <row r="8" spans="1:76" s="4" customFormat="1" ht="13.5" customHeight="1" x14ac:dyDescent="0.15">
      <c r="A8" s="67"/>
      <c r="B8" s="9" t="s">
        <v>403</v>
      </c>
      <c r="C8" s="13">
        <v>395</v>
      </c>
      <c r="D8" s="14">
        <f t="shared" si="0"/>
        <v>745</v>
      </c>
      <c r="E8" s="13">
        <v>332</v>
      </c>
      <c r="F8" s="13">
        <v>413</v>
      </c>
      <c r="G8" s="22"/>
      <c r="H8" s="67"/>
      <c r="I8" s="9" t="s">
        <v>24</v>
      </c>
      <c r="J8" s="13">
        <v>301</v>
      </c>
      <c r="K8" s="14">
        <f t="shared" si="1"/>
        <v>638</v>
      </c>
      <c r="L8" s="13">
        <v>320</v>
      </c>
      <c r="M8" s="13">
        <v>318</v>
      </c>
      <c r="N8" s="22"/>
      <c r="O8" s="67"/>
      <c r="P8" s="9" t="s">
        <v>281</v>
      </c>
      <c r="Q8" s="13">
        <v>34</v>
      </c>
      <c r="R8" s="14">
        <f t="shared" si="2"/>
        <v>87</v>
      </c>
      <c r="S8" s="13">
        <v>46</v>
      </c>
      <c r="T8" s="13">
        <v>41</v>
      </c>
      <c r="U8" s="22"/>
      <c r="V8" s="67"/>
      <c r="W8" s="9" t="s">
        <v>462</v>
      </c>
      <c r="X8" s="13">
        <v>393</v>
      </c>
      <c r="Y8" s="14">
        <f t="shared" si="3"/>
        <v>1114</v>
      </c>
      <c r="Z8" s="13">
        <v>568</v>
      </c>
      <c r="AA8" s="13">
        <v>546</v>
      </c>
      <c r="AC8" s="72"/>
      <c r="AD8" s="37" t="s">
        <v>212</v>
      </c>
      <c r="AE8" s="13">
        <v>67</v>
      </c>
      <c r="AF8" s="14">
        <f t="shared" si="4"/>
        <v>149</v>
      </c>
      <c r="AG8" s="13">
        <v>71</v>
      </c>
      <c r="AH8" s="13">
        <v>78</v>
      </c>
      <c r="AJ8" s="75"/>
      <c r="AK8" s="11" t="s">
        <v>219</v>
      </c>
      <c r="AL8" s="13">
        <v>121</v>
      </c>
      <c r="AM8" s="14">
        <f t="shared" si="5"/>
        <v>331</v>
      </c>
      <c r="AN8" s="13">
        <v>167</v>
      </c>
      <c r="AO8" s="13">
        <v>164</v>
      </c>
      <c r="AQ8" s="75"/>
      <c r="AR8" s="9" t="s">
        <v>311</v>
      </c>
      <c r="AS8" s="13">
        <v>232</v>
      </c>
      <c r="AT8" s="14">
        <f t="shared" si="6"/>
        <v>537</v>
      </c>
      <c r="AU8" s="13">
        <v>277</v>
      </c>
      <c r="AV8" s="13">
        <v>260</v>
      </c>
      <c r="AX8" s="67"/>
      <c r="AY8" s="9" t="s">
        <v>247</v>
      </c>
      <c r="AZ8" s="13">
        <v>75</v>
      </c>
      <c r="BA8" s="14">
        <f t="shared" si="7"/>
        <v>173</v>
      </c>
      <c r="BB8" s="13">
        <v>87</v>
      </c>
      <c r="BC8" s="13">
        <v>86</v>
      </c>
      <c r="BE8" s="67"/>
      <c r="BF8" s="9" t="s">
        <v>63</v>
      </c>
      <c r="BG8" s="13">
        <v>119</v>
      </c>
      <c r="BH8" s="14">
        <f t="shared" si="8"/>
        <v>196</v>
      </c>
      <c r="BI8" s="13">
        <v>95</v>
      </c>
      <c r="BJ8" s="13">
        <v>101</v>
      </c>
      <c r="BL8" s="67"/>
      <c r="BM8" s="9" t="s">
        <v>455</v>
      </c>
      <c r="BN8" s="13">
        <v>96</v>
      </c>
      <c r="BO8" s="14">
        <f t="shared" si="9"/>
        <v>221</v>
      </c>
      <c r="BP8" s="13">
        <v>105</v>
      </c>
      <c r="BQ8" s="13">
        <v>116</v>
      </c>
      <c r="BS8" s="93" t="str">
        <f>AX52</f>
        <v>岩出山地域合計</v>
      </c>
      <c r="BT8" s="93"/>
      <c r="BU8" s="62">
        <f>AZ52</f>
        <v>4049</v>
      </c>
      <c r="BV8" s="62">
        <f>BA52</f>
        <v>9558</v>
      </c>
      <c r="BW8" s="62">
        <f>BB52</f>
        <v>4758</v>
      </c>
      <c r="BX8" s="62">
        <f>BC52</f>
        <v>4800</v>
      </c>
    </row>
    <row r="9" spans="1:76" s="4" customFormat="1" ht="13.5" customHeight="1" x14ac:dyDescent="0.15">
      <c r="A9" s="67"/>
      <c r="B9" s="9" t="s">
        <v>210</v>
      </c>
      <c r="C9" s="13">
        <v>246</v>
      </c>
      <c r="D9" s="14">
        <f t="shared" si="0"/>
        <v>554</v>
      </c>
      <c r="E9" s="13">
        <v>273</v>
      </c>
      <c r="F9" s="13">
        <v>281</v>
      </c>
      <c r="G9" s="23"/>
      <c r="H9" s="67"/>
      <c r="I9" s="9" t="s">
        <v>294</v>
      </c>
      <c r="J9" s="13">
        <v>376</v>
      </c>
      <c r="K9" s="14">
        <f t="shared" si="1"/>
        <v>849</v>
      </c>
      <c r="L9" s="13">
        <v>418</v>
      </c>
      <c r="M9" s="13">
        <v>431</v>
      </c>
      <c r="N9" s="22"/>
      <c r="O9" s="67"/>
      <c r="P9" s="9" t="s">
        <v>433</v>
      </c>
      <c r="Q9" s="13">
        <v>51</v>
      </c>
      <c r="R9" s="14">
        <f t="shared" si="2"/>
        <v>140</v>
      </c>
      <c r="S9" s="13">
        <v>71</v>
      </c>
      <c r="T9" s="13">
        <v>69</v>
      </c>
      <c r="U9" s="22"/>
      <c r="V9" s="67"/>
      <c r="W9" s="9" t="s">
        <v>16</v>
      </c>
      <c r="X9" s="13">
        <v>96</v>
      </c>
      <c r="Y9" s="14">
        <f t="shared" si="3"/>
        <v>274</v>
      </c>
      <c r="Z9" s="13">
        <v>128</v>
      </c>
      <c r="AA9" s="13">
        <v>146</v>
      </c>
      <c r="AC9" s="72"/>
      <c r="AD9" s="37" t="s">
        <v>13</v>
      </c>
      <c r="AE9" s="13">
        <v>97</v>
      </c>
      <c r="AF9" s="14">
        <f t="shared" si="4"/>
        <v>251</v>
      </c>
      <c r="AG9" s="13">
        <v>120</v>
      </c>
      <c r="AH9" s="13">
        <v>131</v>
      </c>
      <c r="AJ9" s="75"/>
      <c r="AK9" s="11" t="s">
        <v>319</v>
      </c>
      <c r="AL9" s="13">
        <v>99</v>
      </c>
      <c r="AM9" s="14">
        <f t="shared" si="5"/>
        <v>277</v>
      </c>
      <c r="AN9" s="13">
        <v>144</v>
      </c>
      <c r="AO9" s="13">
        <v>133</v>
      </c>
      <c r="AQ9" s="75"/>
      <c r="AR9" s="9" t="s">
        <v>314</v>
      </c>
      <c r="AS9" s="13">
        <v>122</v>
      </c>
      <c r="AT9" s="14">
        <f t="shared" si="6"/>
        <v>319</v>
      </c>
      <c r="AU9" s="13">
        <v>165</v>
      </c>
      <c r="AV9" s="13">
        <v>154</v>
      </c>
      <c r="AX9" s="67"/>
      <c r="AY9" s="9" t="s">
        <v>250</v>
      </c>
      <c r="AZ9" s="13">
        <v>39</v>
      </c>
      <c r="BA9" s="14">
        <f t="shared" si="7"/>
        <v>106</v>
      </c>
      <c r="BB9" s="13">
        <v>62</v>
      </c>
      <c r="BC9" s="13">
        <v>44</v>
      </c>
      <c r="BE9" s="67"/>
      <c r="BF9" s="9" t="s">
        <v>65</v>
      </c>
      <c r="BG9" s="13">
        <v>91</v>
      </c>
      <c r="BH9" s="14">
        <f t="shared" si="8"/>
        <v>194</v>
      </c>
      <c r="BI9" s="13">
        <v>96</v>
      </c>
      <c r="BJ9" s="13">
        <v>98</v>
      </c>
      <c r="BL9" s="67"/>
      <c r="BM9" s="9" t="s">
        <v>375</v>
      </c>
      <c r="BN9" s="13">
        <v>99</v>
      </c>
      <c r="BO9" s="14">
        <f t="shared" si="9"/>
        <v>255</v>
      </c>
      <c r="BP9" s="13">
        <v>121</v>
      </c>
      <c r="BQ9" s="13">
        <v>134</v>
      </c>
      <c r="BS9" s="93" t="str">
        <f>BE52</f>
        <v>鳴子温泉地域合計</v>
      </c>
      <c r="BT9" s="93"/>
      <c r="BU9" s="62">
        <f>BG52</f>
        <v>2464</v>
      </c>
      <c r="BV9" s="62">
        <f>BH52</f>
        <v>5047</v>
      </c>
      <c r="BW9" s="62">
        <f>BI52</f>
        <v>2443</v>
      </c>
      <c r="BX9" s="62">
        <f>BJ52</f>
        <v>2604</v>
      </c>
    </row>
    <row r="10" spans="1:76" s="4" customFormat="1" ht="13.5" customHeight="1" x14ac:dyDescent="0.15">
      <c r="A10" s="67"/>
      <c r="B10" s="9" t="s">
        <v>394</v>
      </c>
      <c r="C10" s="13">
        <v>140</v>
      </c>
      <c r="D10" s="14">
        <f t="shared" si="0"/>
        <v>256</v>
      </c>
      <c r="E10" s="13">
        <v>133</v>
      </c>
      <c r="F10" s="13">
        <v>123</v>
      </c>
      <c r="G10" s="22"/>
      <c r="H10" s="67"/>
      <c r="I10" s="9" t="s">
        <v>423</v>
      </c>
      <c r="J10" s="13">
        <v>366</v>
      </c>
      <c r="K10" s="14">
        <f t="shared" si="1"/>
        <v>936</v>
      </c>
      <c r="L10" s="13">
        <v>486</v>
      </c>
      <c r="M10" s="13">
        <v>450</v>
      </c>
      <c r="N10" s="22"/>
      <c r="O10" s="67"/>
      <c r="P10" s="9" t="s">
        <v>82</v>
      </c>
      <c r="Q10" s="13">
        <v>79</v>
      </c>
      <c r="R10" s="14">
        <f t="shared" si="2"/>
        <v>198</v>
      </c>
      <c r="S10" s="13">
        <v>97</v>
      </c>
      <c r="T10" s="13">
        <v>101</v>
      </c>
      <c r="U10" s="22"/>
      <c r="V10" s="67"/>
      <c r="W10" s="9" t="s">
        <v>184</v>
      </c>
      <c r="X10" s="13">
        <v>115</v>
      </c>
      <c r="Y10" s="14">
        <f t="shared" si="3"/>
        <v>284</v>
      </c>
      <c r="Z10" s="13">
        <v>135</v>
      </c>
      <c r="AA10" s="13">
        <v>149</v>
      </c>
      <c r="AC10" s="72"/>
      <c r="AD10" s="37" t="s">
        <v>90</v>
      </c>
      <c r="AE10" s="13">
        <v>214</v>
      </c>
      <c r="AF10" s="14">
        <f t="shared" si="4"/>
        <v>424</v>
      </c>
      <c r="AG10" s="13">
        <v>190</v>
      </c>
      <c r="AH10" s="13">
        <v>234</v>
      </c>
      <c r="AJ10" s="75"/>
      <c r="AK10" s="11" t="s">
        <v>222</v>
      </c>
      <c r="AL10" s="13">
        <v>102</v>
      </c>
      <c r="AM10" s="14">
        <f t="shared" si="5"/>
        <v>302</v>
      </c>
      <c r="AN10" s="13">
        <v>159</v>
      </c>
      <c r="AO10" s="13">
        <v>143</v>
      </c>
      <c r="AQ10" s="75"/>
      <c r="AR10" s="9" t="s">
        <v>317</v>
      </c>
      <c r="AS10" s="13">
        <v>139</v>
      </c>
      <c r="AT10" s="14">
        <f t="shared" si="6"/>
        <v>351</v>
      </c>
      <c r="AU10" s="13">
        <v>181</v>
      </c>
      <c r="AV10" s="13">
        <v>170</v>
      </c>
      <c r="AX10" s="67"/>
      <c r="AY10" s="9" t="s">
        <v>251</v>
      </c>
      <c r="AZ10" s="13">
        <v>36</v>
      </c>
      <c r="BA10" s="14">
        <f t="shared" si="7"/>
        <v>112</v>
      </c>
      <c r="BB10" s="13">
        <v>60</v>
      </c>
      <c r="BC10" s="13">
        <v>52</v>
      </c>
      <c r="BE10" s="67"/>
      <c r="BF10" s="9" t="s">
        <v>66</v>
      </c>
      <c r="BG10" s="13">
        <v>104</v>
      </c>
      <c r="BH10" s="14">
        <f t="shared" si="8"/>
        <v>180</v>
      </c>
      <c r="BI10" s="13">
        <v>83</v>
      </c>
      <c r="BJ10" s="13">
        <v>97</v>
      </c>
      <c r="BL10" s="67"/>
      <c r="BM10" s="9" t="s">
        <v>133</v>
      </c>
      <c r="BN10" s="13">
        <v>79</v>
      </c>
      <c r="BO10" s="14">
        <f t="shared" si="9"/>
        <v>203</v>
      </c>
      <c r="BP10" s="13">
        <v>106</v>
      </c>
      <c r="BQ10" s="13">
        <v>97</v>
      </c>
      <c r="BS10" s="93" t="str">
        <f>BL52</f>
        <v>田尻地域合計</v>
      </c>
      <c r="BT10" s="93"/>
      <c r="BU10" s="62">
        <f>BN52</f>
        <v>3569</v>
      </c>
      <c r="BV10" s="62">
        <f>BO52</f>
        <v>9681</v>
      </c>
      <c r="BW10" s="62">
        <f>BP52</f>
        <v>4806</v>
      </c>
      <c r="BX10" s="62">
        <f>BQ52</f>
        <v>4875</v>
      </c>
    </row>
    <row r="11" spans="1:76" s="4" customFormat="1" ht="13.5" customHeight="1" x14ac:dyDescent="0.15">
      <c r="A11" s="67"/>
      <c r="B11" s="9" t="s">
        <v>234</v>
      </c>
      <c r="C11" s="13">
        <v>39</v>
      </c>
      <c r="D11" s="14">
        <f t="shared" si="0"/>
        <v>64</v>
      </c>
      <c r="E11" s="13">
        <v>41</v>
      </c>
      <c r="F11" s="13">
        <v>23</v>
      </c>
      <c r="G11" s="22"/>
      <c r="H11" s="67"/>
      <c r="I11" s="9" t="s">
        <v>424</v>
      </c>
      <c r="J11" s="13">
        <v>299</v>
      </c>
      <c r="K11" s="14">
        <f t="shared" si="1"/>
        <v>575</v>
      </c>
      <c r="L11" s="13">
        <v>273</v>
      </c>
      <c r="M11" s="13">
        <v>302</v>
      </c>
      <c r="N11" s="22"/>
      <c r="O11" s="67"/>
      <c r="P11" s="9" t="s">
        <v>344</v>
      </c>
      <c r="Q11" s="13">
        <v>124</v>
      </c>
      <c r="R11" s="14">
        <f t="shared" si="2"/>
        <v>340</v>
      </c>
      <c r="S11" s="13">
        <v>164</v>
      </c>
      <c r="T11" s="13">
        <v>176</v>
      </c>
      <c r="U11" s="22"/>
      <c r="V11" s="67"/>
      <c r="W11" s="9" t="s">
        <v>312</v>
      </c>
      <c r="X11" s="13">
        <v>132</v>
      </c>
      <c r="Y11" s="14">
        <f t="shared" si="3"/>
        <v>313</v>
      </c>
      <c r="Z11" s="13">
        <v>158</v>
      </c>
      <c r="AA11" s="13">
        <v>155</v>
      </c>
      <c r="AC11" s="72"/>
      <c r="AD11" s="37" t="s">
        <v>3</v>
      </c>
      <c r="AE11" s="13">
        <v>52</v>
      </c>
      <c r="AF11" s="14">
        <f t="shared" si="4"/>
        <v>120</v>
      </c>
      <c r="AG11" s="13">
        <v>60</v>
      </c>
      <c r="AH11" s="13">
        <v>60</v>
      </c>
      <c r="AJ11" s="75"/>
      <c r="AK11" s="11" t="s">
        <v>32</v>
      </c>
      <c r="AL11" s="13">
        <v>86</v>
      </c>
      <c r="AM11" s="14">
        <f t="shared" si="5"/>
        <v>196</v>
      </c>
      <c r="AN11" s="13">
        <v>84</v>
      </c>
      <c r="AO11" s="13">
        <v>112</v>
      </c>
      <c r="AQ11" s="75"/>
      <c r="AR11" s="48" t="s">
        <v>195</v>
      </c>
      <c r="AS11" s="13">
        <v>53</v>
      </c>
      <c r="AT11" s="14">
        <f t="shared" si="6"/>
        <v>174</v>
      </c>
      <c r="AU11" s="13">
        <v>91</v>
      </c>
      <c r="AV11" s="13">
        <v>83</v>
      </c>
      <c r="AX11" s="67"/>
      <c r="AY11" s="9" t="s">
        <v>160</v>
      </c>
      <c r="AZ11" s="13">
        <v>61</v>
      </c>
      <c r="BA11" s="14">
        <f t="shared" si="7"/>
        <v>161</v>
      </c>
      <c r="BB11" s="13">
        <v>79</v>
      </c>
      <c r="BC11" s="13">
        <v>82</v>
      </c>
      <c r="BE11" s="67"/>
      <c r="BF11" s="9" t="s">
        <v>69</v>
      </c>
      <c r="BG11" s="13">
        <v>118</v>
      </c>
      <c r="BH11" s="14">
        <f t="shared" si="8"/>
        <v>200</v>
      </c>
      <c r="BI11" s="13">
        <v>103</v>
      </c>
      <c r="BJ11" s="13">
        <v>97</v>
      </c>
      <c r="BL11" s="67"/>
      <c r="BM11" s="9" t="s">
        <v>429</v>
      </c>
      <c r="BN11" s="13">
        <v>94</v>
      </c>
      <c r="BO11" s="14">
        <f t="shared" si="9"/>
        <v>233</v>
      </c>
      <c r="BP11" s="13">
        <v>109</v>
      </c>
      <c r="BQ11" s="13">
        <v>124</v>
      </c>
      <c r="BS11" s="93" t="s">
        <v>318</v>
      </c>
      <c r="BT11" s="93"/>
      <c r="BU11" s="93">
        <f>SUM(BU4:BU10)</f>
        <v>52441</v>
      </c>
      <c r="BV11" s="94">
        <f>SUM(BV4:BV10)</f>
        <v>123739</v>
      </c>
      <c r="BW11" s="94">
        <f>SUM(BW4:BW10)</f>
        <v>60969</v>
      </c>
      <c r="BX11" s="94">
        <f>SUM(BX4:BX10)</f>
        <v>62770</v>
      </c>
    </row>
    <row r="12" spans="1:76" s="4" customFormat="1" ht="13.5" customHeight="1" x14ac:dyDescent="0.15">
      <c r="A12" s="67"/>
      <c r="B12" s="9" t="s">
        <v>404</v>
      </c>
      <c r="C12" s="13">
        <v>109</v>
      </c>
      <c r="D12" s="14">
        <f t="shared" si="0"/>
        <v>252</v>
      </c>
      <c r="E12" s="13">
        <v>112</v>
      </c>
      <c r="F12" s="13">
        <v>140</v>
      </c>
      <c r="G12" s="23"/>
      <c r="H12" s="67"/>
      <c r="I12" s="9" t="s">
        <v>115</v>
      </c>
      <c r="J12" s="13">
        <v>397</v>
      </c>
      <c r="K12" s="14">
        <f t="shared" si="1"/>
        <v>903</v>
      </c>
      <c r="L12" s="13">
        <v>454</v>
      </c>
      <c r="M12" s="13">
        <v>449</v>
      </c>
      <c r="N12" s="22"/>
      <c r="O12" s="67"/>
      <c r="P12" s="9" t="s">
        <v>180</v>
      </c>
      <c r="Q12" s="13">
        <v>66</v>
      </c>
      <c r="R12" s="14">
        <f t="shared" si="2"/>
        <v>162</v>
      </c>
      <c r="S12" s="13">
        <v>83</v>
      </c>
      <c r="T12" s="13">
        <v>79</v>
      </c>
      <c r="U12" s="22"/>
      <c r="V12" s="67"/>
      <c r="W12" s="9" t="s">
        <v>185</v>
      </c>
      <c r="X12" s="13">
        <v>126</v>
      </c>
      <c r="Y12" s="14">
        <f t="shared" si="3"/>
        <v>353</v>
      </c>
      <c r="Z12" s="13">
        <v>181</v>
      </c>
      <c r="AA12" s="13">
        <v>172</v>
      </c>
      <c r="AC12" s="72"/>
      <c r="AD12" s="37" t="s">
        <v>241</v>
      </c>
      <c r="AE12" s="13">
        <v>42</v>
      </c>
      <c r="AF12" s="14">
        <f t="shared" si="4"/>
        <v>84</v>
      </c>
      <c r="AG12" s="13">
        <v>44</v>
      </c>
      <c r="AH12" s="13">
        <v>40</v>
      </c>
      <c r="AJ12" s="75"/>
      <c r="AK12" s="11" t="s">
        <v>126</v>
      </c>
      <c r="AL12" s="13">
        <v>264</v>
      </c>
      <c r="AM12" s="14">
        <f t="shared" si="5"/>
        <v>656</v>
      </c>
      <c r="AN12" s="13">
        <v>336</v>
      </c>
      <c r="AO12" s="13">
        <v>320</v>
      </c>
      <c r="AQ12" s="75"/>
      <c r="AR12" s="9" t="s">
        <v>320</v>
      </c>
      <c r="AS12" s="13">
        <v>170</v>
      </c>
      <c r="AT12" s="14">
        <f t="shared" si="6"/>
        <v>469</v>
      </c>
      <c r="AU12" s="13">
        <v>239</v>
      </c>
      <c r="AV12" s="13">
        <v>230</v>
      </c>
      <c r="AX12" s="67"/>
      <c r="AY12" s="9" t="s">
        <v>88</v>
      </c>
      <c r="AZ12" s="13">
        <v>77</v>
      </c>
      <c r="BA12" s="14">
        <f t="shared" si="7"/>
        <v>229</v>
      </c>
      <c r="BB12" s="13">
        <v>120</v>
      </c>
      <c r="BC12" s="13">
        <v>109</v>
      </c>
      <c r="BE12" s="67"/>
      <c r="BF12" s="9" t="s">
        <v>70</v>
      </c>
      <c r="BG12" s="13">
        <v>91</v>
      </c>
      <c r="BH12" s="14">
        <f t="shared" si="8"/>
        <v>155</v>
      </c>
      <c r="BI12" s="13">
        <v>74</v>
      </c>
      <c r="BJ12" s="13">
        <v>81</v>
      </c>
      <c r="BL12" s="67"/>
      <c r="BM12" s="9" t="s">
        <v>10</v>
      </c>
      <c r="BN12" s="13">
        <v>210</v>
      </c>
      <c r="BO12" s="14">
        <f t="shared" si="9"/>
        <v>460</v>
      </c>
      <c r="BP12" s="13">
        <v>221</v>
      </c>
      <c r="BQ12" s="13">
        <v>239</v>
      </c>
      <c r="BS12" s="93"/>
      <c r="BT12" s="93"/>
      <c r="BU12" s="93"/>
      <c r="BV12" s="95"/>
      <c r="BW12" s="95"/>
      <c r="BX12" s="95"/>
    </row>
    <row r="13" spans="1:76" s="4" customFormat="1" ht="13.5" customHeight="1" x14ac:dyDescent="0.15">
      <c r="A13" s="67"/>
      <c r="B13" s="9" t="s">
        <v>405</v>
      </c>
      <c r="C13" s="13">
        <v>355</v>
      </c>
      <c r="D13" s="14">
        <f t="shared" si="0"/>
        <v>792</v>
      </c>
      <c r="E13" s="13">
        <v>378</v>
      </c>
      <c r="F13" s="13">
        <v>414</v>
      </c>
      <c r="G13" s="22"/>
      <c r="H13" s="67"/>
      <c r="I13" s="9" t="s">
        <v>218</v>
      </c>
      <c r="J13" s="13">
        <v>408</v>
      </c>
      <c r="K13" s="14">
        <f t="shared" si="1"/>
        <v>913</v>
      </c>
      <c r="L13" s="13">
        <v>449</v>
      </c>
      <c r="M13" s="13">
        <v>464</v>
      </c>
      <c r="N13" s="22"/>
      <c r="O13" s="67"/>
      <c r="P13" s="31" t="s">
        <v>341</v>
      </c>
      <c r="Q13" s="13">
        <v>137</v>
      </c>
      <c r="R13" s="14">
        <f t="shared" si="2"/>
        <v>376</v>
      </c>
      <c r="S13" s="13">
        <v>194</v>
      </c>
      <c r="T13" s="13">
        <v>182</v>
      </c>
      <c r="U13" s="22"/>
      <c r="V13" s="67"/>
      <c r="W13" s="9" t="s">
        <v>186</v>
      </c>
      <c r="X13" s="13">
        <v>151</v>
      </c>
      <c r="Y13" s="14">
        <f t="shared" si="3"/>
        <v>431</v>
      </c>
      <c r="Z13" s="13">
        <v>210</v>
      </c>
      <c r="AA13" s="13">
        <v>221</v>
      </c>
      <c r="AC13" s="72"/>
      <c r="AD13" s="37" t="s">
        <v>204</v>
      </c>
      <c r="AE13" s="13">
        <v>38</v>
      </c>
      <c r="AF13" s="14">
        <f t="shared" si="4"/>
        <v>106</v>
      </c>
      <c r="AG13" s="13">
        <v>51</v>
      </c>
      <c r="AH13" s="13">
        <v>55</v>
      </c>
      <c r="AJ13" s="75"/>
      <c r="AK13" s="46" t="s">
        <v>451</v>
      </c>
      <c r="AL13" s="13">
        <v>239</v>
      </c>
      <c r="AM13" s="14">
        <f t="shared" si="5"/>
        <v>616</v>
      </c>
      <c r="AN13" s="13">
        <v>305</v>
      </c>
      <c r="AO13" s="13">
        <v>311</v>
      </c>
      <c r="AQ13" s="75"/>
      <c r="AR13" s="9" t="s">
        <v>321</v>
      </c>
      <c r="AS13" s="13">
        <v>127</v>
      </c>
      <c r="AT13" s="14">
        <f t="shared" si="6"/>
        <v>239</v>
      </c>
      <c r="AU13" s="13">
        <v>94</v>
      </c>
      <c r="AV13" s="13">
        <v>145</v>
      </c>
      <c r="AX13" s="68"/>
      <c r="AY13" s="17" t="s">
        <v>14</v>
      </c>
      <c r="AZ13" s="14">
        <f>SUM(AZ6:AZ12)</f>
        <v>395</v>
      </c>
      <c r="BA13" s="14">
        <f>SUM(BA6:BA12)</f>
        <v>1016</v>
      </c>
      <c r="BB13" s="14">
        <f>SUM(BB6:BB12)</f>
        <v>533</v>
      </c>
      <c r="BC13" s="14">
        <f>SUM(BC6:BC12)</f>
        <v>483</v>
      </c>
      <c r="BE13" s="67"/>
      <c r="BF13" s="9" t="s">
        <v>322</v>
      </c>
      <c r="BG13" s="13">
        <v>226</v>
      </c>
      <c r="BH13" s="14">
        <f t="shared" si="8"/>
        <v>398</v>
      </c>
      <c r="BI13" s="13">
        <v>180</v>
      </c>
      <c r="BJ13" s="13">
        <v>218</v>
      </c>
      <c r="BL13" s="67"/>
      <c r="BM13" s="9" t="s">
        <v>266</v>
      </c>
      <c r="BN13" s="13">
        <v>89</v>
      </c>
      <c r="BO13" s="14">
        <f t="shared" si="9"/>
        <v>290</v>
      </c>
      <c r="BP13" s="13">
        <v>145</v>
      </c>
      <c r="BQ13" s="13">
        <v>145</v>
      </c>
    </row>
    <row r="14" spans="1:76" s="4" customFormat="1" ht="13.5" customHeight="1" x14ac:dyDescent="0.15">
      <c r="A14" s="67"/>
      <c r="B14" s="9" t="s">
        <v>275</v>
      </c>
      <c r="C14" s="13">
        <v>274</v>
      </c>
      <c r="D14" s="14">
        <f t="shared" si="0"/>
        <v>623</v>
      </c>
      <c r="E14" s="13">
        <v>301</v>
      </c>
      <c r="F14" s="13">
        <v>322</v>
      </c>
      <c r="G14" s="22"/>
      <c r="H14" s="67"/>
      <c r="I14" s="9" t="s">
        <v>324</v>
      </c>
      <c r="J14" s="13">
        <v>504</v>
      </c>
      <c r="K14" s="14">
        <f t="shared" si="1"/>
        <v>1056</v>
      </c>
      <c r="L14" s="13">
        <v>538</v>
      </c>
      <c r="M14" s="13">
        <v>518</v>
      </c>
      <c r="N14" s="22"/>
      <c r="O14" s="67"/>
      <c r="P14" s="9" t="s">
        <v>131</v>
      </c>
      <c r="Q14" s="13">
        <v>77</v>
      </c>
      <c r="R14" s="14">
        <f t="shared" si="2"/>
        <v>202</v>
      </c>
      <c r="S14" s="13">
        <v>102</v>
      </c>
      <c r="T14" s="13">
        <v>100</v>
      </c>
      <c r="U14" s="22"/>
      <c r="V14" s="67"/>
      <c r="W14" s="9" t="s">
        <v>391</v>
      </c>
      <c r="X14" s="13">
        <v>241</v>
      </c>
      <c r="Y14" s="14">
        <f t="shared" si="3"/>
        <v>566</v>
      </c>
      <c r="Z14" s="13">
        <v>273</v>
      </c>
      <c r="AA14" s="13">
        <v>293</v>
      </c>
      <c r="AC14" s="72"/>
      <c r="AD14" s="37" t="s">
        <v>28</v>
      </c>
      <c r="AE14" s="13">
        <v>117</v>
      </c>
      <c r="AF14" s="14">
        <f t="shared" si="4"/>
        <v>297</v>
      </c>
      <c r="AG14" s="13">
        <v>151</v>
      </c>
      <c r="AH14" s="13">
        <v>146</v>
      </c>
      <c r="AJ14" s="75"/>
      <c r="AK14" s="11" t="s">
        <v>323</v>
      </c>
      <c r="AL14" s="13">
        <v>210</v>
      </c>
      <c r="AM14" s="14">
        <f t="shared" si="5"/>
        <v>488</v>
      </c>
      <c r="AN14" s="13">
        <v>229</v>
      </c>
      <c r="AO14" s="13">
        <v>259</v>
      </c>
      <c r="AQ14" s="75"/>
      <c r="AR14" s="9" t="s">
        <v>326</v>
      </c>
      <c r="AS14" s="13">
        <v>101</v>
      </c>
      <c r="AT14" s="14">
        <f t="shared" si="6"/>
        <v>223</v>
      </c>
      <c r="AU14" s="13">
        <v>105</v>
      </c>
      <c r="AV14" s="13">
        <v>118</v>
      </c>
      <c r="AX14" s="66" t="s">
        <v>157</v>
      </c>
      <c r="AY14" s="26" t="s">
        <v>74</v>
      </c>
      <c r="AZ14" s="13">
        <v>19</v>
      </c>
      <c r="BA14" s="14">
        <f t="shared" ref="BA14:BA20" si="10">BB14+BC14</f>
        <v>47</v>
      </c>
      <c r="BB14" s="13">
        <v>28</v>
      </c>
      <c r="BC14" s="13">
        <v>19</v>
      </c>
      <c r="BE14" s="67"/>
      <c r="BF14" s="9" t="s">
        <v>68</v>
      </c>
      <c r="BG14" s="13">
        <v>152</v>
      </c>
      <c r="BH14" s="14">
        <f t="shared" si="8"/>
        <v>343</v>
      </c>
      <c r="BI14" s="13">
        <v>158</v>
      </c>
      <c r="BJ14" s="13">
        <v>185</v>
      </c>
      <c r="BL14" s="67"/>
      <c r="BM14" s="9" t="s">
        <v>328</v>
      </c>
      <c r="BN14" s="13">
        <v>35</v>
      </c>
      <c r="BO14" s="14">
        <f t="shared" si="9"/>
        <v>82</v>
      </c>
      <c r="BP14" s="13">
        <v>37</v>
      </c>
      <c r="BQ14" s="13">
        <v>45</v>
      </c>
    </row>
    <row r="15" spans="1:76" s="4" customFormat="1" ht="13.5" customHeight="1" x14ac:dyDescent="0.15">
      <c r="A15" s="67"/>
      <c r="B15" s="9" t="s">
        <v>146</v>
      </c>
      <c r="C15" s="13">
        <v>462</v>
      </c>
      <c r="D15" s="14">
        <f t="shared" si="0"/>
        <v>1074</v>
      </c>
      <c r="E15" s="13">
        <v>515</v>
      </c>
      <c r="F15" s="13">
        <v>559</v>
      </c>
      <c r="G15" s="23"/>
      <c r="H15" s="67"/>
      <c r="I15" s="9" t="s">
        <v>56</v>
      </c>
      <c r="J15" s="13">
        <v>345</v>
      </c>
      <c r="K15" s="14">
        <f t="shared" si="1"/>
        <v>786</v>
      </c>
      <c r="L15" s="13">
        <v>381</v>
      </c>
      <c r="M15" s="13">
        <v>405</v>
      </c>
      <c r="N15" s="22"/>
      <c r="O15" s="67"/>
      <c r="P15" s="26" t="s">
        <v>248</v>
      </c>
      <c r="Q15" s="13">
        <v>91</v>
      </c>
      <c r="R15" s="14">
        <f t="shared" si="2"/>
        <v>223</v>
      </c>
      <c r="S15" s="13">
        <v>104</v>
      </c>
      <c r="T15" s="13">
        <v>119</v>
      </c>
      <c r="U15" s="22"/>
      <c r="V15" s="67"/>
      <c r="W15" s="9" t="s">
        <v>443</v>
      </c>
      <c r="X15" s="13">
        <v>100</v>
      </c>
      <c r="Y15" s="14">
        <f t="shared" si="3"/>
        <v>277</v>
      </c>
      <c r="Z15" s="13">
        <v>132</v>
      </c>
      <c r="AA15" s="13">
        <v>145</v>
      </c>
      <c r="AC15" s="72"/>
      <c r="AD15" s="37" t="s">
        <v>205</v>
      </c>
      <c r="AE15" s="13">
        <v>154</v>
      </c>
      <c r="AF15" s="14">
        <f t="shared" si="4"/>
        <v>371</v>
      </c>
      <c r="AG15" s="13">
        <v>178</v>
      </c>
      <c r="AH15" s="13">
        <v>193</v>
      </c>
      <c r="AJ15" s="75"/>
      <c r="AK15" s="11" t="s">
        <v>223</v>
      </c>
      <c r="AL15" s="13">
        <v>124</v>
      </c>
      <c r="AM15" s="14">
        <f t="shared" si="5"/>
        <v>292</v>
      </c>
      <c r="AN15" s="13">
        <v>141</v>
      </c>
      <c r="AO15" s="13">
        <v>151</v>
      </c>
      <c r="AQ15" s="76"/>
      <c r="AR15" s="7" t="s">
        <v>14</v>
      </c>
      <c r="AS15" s="27">
        <f>SUM(AS6:AS14)</f>
        <v>1410</v>
      </c>
      <c r="AT15" s="27">
        <f>SUM(AT6:AT14)</f>
        <v>3439</v>
      </c>
      <c r="AU15" s="27">
        <f>SUM(AU6:AU14)</f>
        <v>1695</v>
      </c>
      <c r="AV15" s="27">
        <f>SUM(AV6:AV14)</f>
        <v>1744</v>
      </c>
      <c r="AX15" s="67"/>
      <c r="AY15" s="9" t="s">
        <v>253</v>
      </c>
      <c r="AZ15" s="13">
        <v>53</v>
      </c>
      <c r="BA15" s="14">
        <f t="shared" si="10"/>
        <v>145</v>
      </c>
      <c r="BB15" s="13">
        <v>75</v>
      </c>
      <c r="BC15" s="13">
        <v>70</v>
      </c>
      <c r="BE15" s="67"/>
      <c r="BF15" s="9" t="s">
        <v>77</v>
      </c>
      <c r="BG15" s="13">
        <v>95</v>
      </c>
      <c r="BH15" s="14">
        <f t="shared" si="8"/>
        <v>177</v>
      </c>
      <c r="BI15" s="13">
        <v>78</v>
      </c>
      <c r="BJ15" s="13">
        <v>99</v>
      </c>
      <c r="BL15" s="67"/>
      <c r="BM15" s="9" t="s">
        <v>20</v>
      </c>
      <c r="BN15" s="13">
        <v>79</v>
      </c>
      <c r="BO15" s="14">
        <f t="shared" si="9"/>
        <v>217</v>
      </c>
      <c r="BP15" s="13">
        <v>123</v>
      </c>
      <c r="BQ15" s="13">
        <v>94</v>
      </c>
    </row>
    <row r="16" spans="1:76" s="4" customFormat="1" ht="13.5" customHeight="1" x14ac:dyDescent="0.15">
      <c r="A16" s="67"/>
      <c r="B16" s="9" t="s">
        <v>192</v>
      </c>
      <c r="C16" s="13">
        <v>448</v>
      </c>
      <c r="D16" s="14">
        <f t="shared" si="0"/>
        <v>990</v>
      </c>
      <c r="E16" s="13">
        <v>491</v>
      </c>
      <c r="F16" s="13">
        <v>499</v>
      </c>
      <c r="G16" s="22"/>
      <c r="H16" s="67"/>
      <c r="I16" s="9" t="s">
        <v>316</v>
      </c>
      <c r="J16" s="13">
        <v>474</v>
      </c>
      <c r="K16" s="14">
        <f t="shared" si="1"/>
        <v>1063</v>
      </c>
      <c r="L16" s="13">
        <v>503</v>
      </c>
      <c r="M16" s="13">
        <v>560</v>
      </c>
      <c r="N16" s="22"/>
      <c r="O16" s="67"/>
      <c r="P16" s="9" t="s">
        <v>175</v>
      </c>
      <c r="Q16" s="13">
        <v>96</v>
      </c>
      <c r="R16" s="14">
        <f t="shared" si="2"/>
        <v>231</v>
      </c>
      <c r="S16" s="13">
        <v>118</v>
      </c>
      <c r="T16" s="13">
        <v>113</v>
      </c>
      <c r="U16" s="22"/>
      <c r="V16" s="67"/>
      <c r="W16" s="9" t="s">
        <v>187</v>
      </c>
      <c r="X16" s="13">
        <v>34</v>
      </c>
      <c r="Y16" s="14">
        <f t="shared" si="3"/>
        <v>93</v>
      </c>
      <c r="Z16" s="13">
        <v>43</v>
      </c>
      <c r="AA16" s="13">
        <v>50</v>
      </c>
      <c r="AC16" s="72"/>
      <c r="AD16" s="37" t="s">
        <v>206</v>
      </c>
      <c r="AE16" s="13">
        <v>47</v>
      </c>
      <c r="AF16" s="14">
        <f t="shared" si="4"/>
        <v>125</v>
      </c>
      <c r="AG16" s="13">
        <v>68</v>
      </c>
      <c r="AH16" s="13">
        <v>57</v>
      </c>
      <c r="AJ16" s="75"/>
      <c r="AK16" s="11" t="s">
        <v>176</v>
      </c>
      <c r="AL16" s="13">
        <v>446</v>
      </c>
      <c r="AM16" s="14">
        <f t="shared" si="5"/>
        <v>1134</v>
      </c>
      <c r="AN16" s="13">
        <v>577</v>
      </c>
      <c r="AO16" s="13">
        <v>557</v>
      </c>
      <c r="AQ16" s="74" t="s">
        <v>339</v>
      </c>
      <c r="AR16" s="9" t="s">
        <v>330</v>
      </c>
      <c r="AS16" s="13">
        <v>257</v>
      </c>
      <c r="AT16" s="14">
        <f t="shared" ref="AT16:AT23" si="11">AU16+AV16</f>
        <v>576</v>
      </c>
      <c r="AU16" s="13">
        <v>295</v>
      </c>
      <c r="AV16" s="13">
        <v>281</v>
      </c>
      <c r="AX16" s="67"/>
      <c r="AY16" s="9" t="s">
        <v>41</v>
      </c>
      <c r="AZ16" s="13">
        <v>69</v>
      </c>
      <c r="BA16" s="14">
        <f t="shared" si="10"/>
        <v>156</v>
      </c>
      <c r="BB16" s="13">
        <v>74</v>
      </c>
      <c r="BC16" s="13">
        <v>82</v>
      </c>
      <c r="BE16" s="68"/>
      <c r="BF16" s="7" t="s">
        <v>14</v>
      </c>
      <c r="BG16" s="53">
        <f>SUM(BG6:BG15)</f>
        <v>1196</v>
      </c>
      <c r="BH16" s="53">
        <f>SUM(BH6:BH15)</f>
        <v>2228</v>
      </c>
      <c r="BI16" s="53">
        <f>SUM(BI6:BI15)</f>
        <v>1063</v>
      </c>
      <c r="BJ16" s="53">
        <f>SUM(BJ6:BJ15)</f>
        <v>1165</v>
      </c>
      <c r="BL16" s="67"/>
      <c r="BM16" s="9" t="s">
        <v>60</v>
      </c>
      <c r="BN16" s="13">
        <v>34</v>
      </c>
      <c r="BO16" s="14">
        <f t="shared" si="9"/>
        <v>113</v>
      </c>
      <c r="BP16" s="13">
        <v>50</v>
      </c>
      <c r="BQ16" s="13">
        <v>63</v>
      </c>
    </row>
    <row r="17" spans="1:69" s="4" customFormat="1" ht="13.5" customHeight="1" x14ac:dyDescent="0.15">
      <c r="A17" s="67"/>
      <c r="B17" s="9" t="s">
        <v>15</v>
      </c>
      <c r="C17" s="13">
        <v>283</v>
      </c>
      <c r="D17" s="14">
        <f t="shared" si="0"/>
        <v>564</v>
      </c>
      <c r="E17" s="13">
        <v>280</v>
      </c>
      <c r="F17" s="13">
        <v>284</v>
      </c>
      <c r="G17" s="22"/>
      <c r="H17" s="67"/>
      <c r="I17" s="9" t="s">
        <v>329</v>
      </c>
      <c r="J17" s="13">
        <v>500</v>
      </c>
      <c r="K17" s="14">
        <f t="shared" si="1"/>
        <v>1257</v>
      </c>
      <c r="L17" s="13">
        <v>620</v>
      </c>
      <c r="M17" s="13">
        <v>637</v>
      </c>
      <c r="N17" s="22"/>
      <c r="O17" s="67"/>
      <c r="P17" s="7" t="s">
        <v>14</v>
      </c>
      <c r="Q17" s="27">
        <f>SUM(Q6:Q16)</f>
        <v>887</v>
      </c>
      <c r="R17" s="27">
        <f>SUM(R6:R16)</f>
        <v>2327</v>
      </c>
      <c r="S17" s="27">
        <f>SUM(S6:S16)</f>
        <v>1159</v>
      </c>
      <c r="T17" s="27">
        <f>SUM(T6:T16)</f>
        <v>1168</v>
      </c>
      <c r="U17" s="22"/>
      <c r="V17" s="67"/>
      <c r="W17" s="9" t="s">
        <v>189</v>
      </c>
      <c r="X17" s="13">
        <v>28</v>
      </c>
      <c r="Y17" s="14">
        <f t="shared" si="3"/>
        <v>79</v>
      </c>
      <c r="Z17" s="13">
        <v>43</v>
      </c>
      <c r="AA17" s="13">
        <v>36</v>
      </c>
      <c r="AC17" s="72"/>
      <c r="AD17" s="37" t="s">
        <v>30</v>
      </c>
      <c r="AE17" s="13">
        <v>49</v>
      </c>
      <c r="AF17" s="14">
        <f t="shared" si="4"/>
        <v>142</v>
      </c>
      <c r="AG17" s="13">
        <v>72</v>
      </c>
      <c r="AH17" s="13">
        <v>70</v>
      </c>
      <c r="AJ17" s="75"/>
      <c r="AK17" s="11" t="s">
        <v>452</v>
      </c>
      <c r="AL17" s="13">
        <v>259</v>
      </c>
      <c r="AM17" s="14">
        <f t="shared" si="5"/>
        <v>670</v>
      </c>
      <c r="AN17" s="13">
        <v>331</v>
      </c>
      <c r="AO17" s="13">
        <v>339</v>
      </c>
      <c r="AQ17" s="75"/>
      <c r="AR17" s="9" t="s">
        <v>71</v>
      </c>
      <c r="AS17" s="13">
        <v>214</v>
      </c>
      <c r="AT17" s="14">
        <f t="shared" si="11"/>
        <v>510</v>
      </c>
      <c r="AU17" s="13">
        <v>236</v>
      </c>
      <c r="AV17" s="13">
        <v>274</v>
      </c>
      <c r="AX17" s="67"/>
      <c r="AY17" s="9" t="s">
        <v>163</v>
      </c>
      <c r="AZ17" s="13">
        <v>114</v>
      </c>
      <c r="BA17" s="14">
        <f t="shared" si="10"/>
        <v>243</v>
      </c>
      <c r="BB17" s="13">
        <v>124</v>
      </c>
      <c r="BC17" s="13">
        <v>119</v>
      </c>
      <c r="BE17" s="66" t="s">
        <v>80</v>
      </c>
      <c r="BF17" s="9" t="s">
        <v>78</v>
      </c>
      <c r="BG17" s="13">
        <v>122</v>
      </c>
      <c r="BH17" s="14">
        <f t="shared" ref="BH17:BH27" si="12">BI17+BJ17</f>
        <v>217</v>
      </c>
      <c r="BI17" s="13">
        <v>95</v>
      </c>
      <c r="BJ17" s="13">
        <v>122</v>
      </c>
      <c r="BL17" s="67"/>
      <c r="BM17" s="9" t="s">
        <v>456</v>
      </c>
      <c r="BN17" s="13">
        <v>51</v>
      </c>
      <c r="BO17" s="14">
        <f t="shared" si="9"/>
        <v>130</v>
      </c>
      <c r="BP17" s="13">
        <v>70</v>
      </c>
      <c r="BQ17" s="13">
        <v>60</v>
      </c>
    </row>
    <row r="18" spans="1:69" s="4" customFormat="1" ht="13.5" customHeight="1" x14ac:dyDescent="0.15">
      <c r="A18" s="67"/>
      <c r="B18" s="9" t="s">
        <v>407</v>
      </c>
      <c r="C18" s="13">
        <v>32</v>
      </c>
      <c r="D18" s="14">
        <f t="shared" si="0"/>
        <v>63</v>
      </c>
      <c r="E18" s="13">
        <v>26</v>
      </c>
      <c r="F18" s="13">
        <v>37</v>
      </c>
      <c r="G18" s="23"/>
      <c r="H18" s="67"/>
      <c r="I18" s="9" t="s">
        <v>425</v>
      </c>
      <c r="J18" s="13">
        <v>396</v>
      </c>
      <c r="K18" s="14">
        <f t="shared" si="1"/>
        <v>937</v>
      </c>
      <c r="L18" s="13">
        <v>452</v>
      </c>
      <c r="M18" s="13">
        <v>485</v>
      </c>
      <c r="N18" s="22"/>
      <c r="O18" s="66" t="s">
        <v>217</v>
      </c>
      <c r="P18" s="9" t="s">
        <v>293</v>
      </c>
      <c r="Q18" s="13">
        <v>45</v>
      </c>
      <c r="R18" s="14">
        <f t="shared" ref="R18:R27" si="13">S18+T18</f>
        <v>128</v>
      </c>
      <c r="S18" s="13">
        <v>62</v>
      </c>
      <c r="T18" s="13">
        <v>66</v>
      </c>
      <c r="U18" s="22"/>
      <c r="V18" s="67"/>
      <c r="W18" s="31" t="s">
        <v>214</v>
      </c>
      <c r="X18" s="13">
        <v>26</v>
      </c>
      <c r="Y18" s="14">
        <f t="shared" si="3"/>
        <v>69</v>
      </c>
      <c r="Z18" s="13">
        <v>37</v>
      </c>
      <c r="AA18" s="13">
        <v>32</v>
      </c>
      <c r="AC18" s="72"/>
      <c r="AD18" s="37" t="s">
        <v>207</v>
      </c>
      <c r="AE18" s="13">
        <v>27</v>
      </c>
      <c r="AF18" s="14">
        <f t="shared" si="4"/>
        <v>69</v>
      </c>
      <c r="AG18" s="13">
        <v>38</v>
      </c>
      <c r="AH18" s="13">
        <v>31</v>
      </c>
      <c r="AJ18" s="75"/>
      <c r="AK18" s="11" t="s">
        <v>182</v>
      </c>
      <c r="AL18" s="13">
        <v>76</v>
      </c>
      <c r="AM18" s="14">
        <f t="shared" si="5"/>
        <v>219</v>
      </c>
      <c r="AN18" s="13">
        <v>108</v>
      </c>
      <c r="AO18" s="13">
        <v>111</v>
      </c>
      <c r="AQ18" s="75"/>
      <c r="AR18" s="9" t="s">
        <v>188</v>
      </c>
      <c r="AS18" s="13">
        <v>181</v>
      </c>
      <c r="AT18" s="14">
        <f t="shared" si="11"/>
        <v>441</v>
      </c>
      <c r="AU18" s="13">
        <v>201</v>
      </c>
      <c r="AV18" s="13">
        <v>240</v>
      </c>
      <c r="AX18" s="67"/>
      <c r="AY18" s="11" t="s">
        <v>348</v>
      </c>
      <c r="AZ18" s="13">
        <v>109</v>
      </c>
      <c r="BA18" s="14">
        <f t="shared" si="10"/>
        <v>237</v>
      </c>
      <c r="BB18" s="13">
        <v>120</v>
      </c>
      <c r="BC18" s="13">
        <v>117</v>
      </c>
      <c r="BE18" s="67"/>
      <c r="BF18" s="9" t="s">
        <v>29</v>
      </c>
      <c r="BG18" s="13">
        <v>30</v>
      </c>
      <c r="BH18" s="14">
        <f t="shared" si="12"/>
        <v>51</v>
      </c>
      <c r="BI18" s="13">
        <v>29</v>
      </c>
      <c r="BJ18" s="13">
        <v>22</v>
      </c>
      <c r="BL18" s="67"/>
      <c r="BM18" s="9" t="s">
        <v>256</v>
      </c>
      <c r="BN18" s="13">
        <v>71</v>
      </c>
      <c r="BO18" s="14">
        <f t="shared" si="9"/>
        <v>207</v>
      </c>
      <c r="BP18" s="13">
        <v>94</v>
      </c>
      <c r="BQ18" s="13">
        <v>113</v>
      </c>
    </row>
    <row r="19" spans="1:69" s="4" customFormat="1" ht="13.5" customHeight="1" x14ac:dyDescent="0.15">
      <c r="A19" s="67"/>
      <c r="B19" s="9" t="s">
        <v>254</v>
      </c>
      <c r="C19" s="13">
        <v>56</v>
      </c>
      <c r="D19" s="14">
        <f t="shared" si="0"/>
        <v>129</v>
      </c>
      <c r="E19" s="13">
        <v>61</v>
      </c>
      <c r="F19" s="13">
        <v>68</v>
      </c>
      <c r="G19" s="22"/>
      <c r="H19" s="67"/>
      <c r="I19" s="9" t="s">
        <v>426</v>
      </c>
      <c r="J19" s="13">
        <v>430</v>
      </c>
      <c r="K19" s="14">
        <f t="shared" si="1"/>
        <v>915</v>
      </c>
      <c r="L19" s="13">
        <v>452</v>
      </c>
      <c r="M19" s="13">
        <v>463</v>
      </c>
      <c r="N19" s="22"/>
      <c r="O19" s="67"/>
      <c r="P19" s="9" t="s">
        <v>434</v>
      </c>
      <c r="Q19" s="13">
        <v>60</v>
      </c>
      <c r="R19" s="14">
        <f t="shared" si="13"/>
        <v>176</v>
      </c>
      <c r="S19" s="13">
        <v>89</v>
      </c>
      <c r="T19" s="13">
        <v>87</v>
      </c>
      <c r="U19" s="22"/>
      <c r="V19" s="68"/>
      <c r="W19" s="7" t="s">
        <v>14</v>
      </c>
      <c r="X19" s="27">
        <f>SUM(X6:X18)</f>
        <v>2202</v>
      </c>
      <c r="Y19" s="27">
        <f>SUM(Y6:Y18)</f>
        <v>5701</v>
      </c>
      <c r="Z19" s="27">
        <f>SUM(Z6:Z18)</f>
        <v>2848</v>
      </c>
      <c r="AA19" s="27">
        <f>SUM(AA6:AA18)</f>
        <v>2853</v>
      </c>
      <c r="AC19" s="72"/>
      <c r="AD19" s="37" t="s">
        <v>243</v>
      </c>
      <c r="AE19" s="13">
        <v>190</v>
      </c>
      <c r="AF19" s="14">
        <f t="shared" si="4"/>
        <v>494</v>
      </c>
      <c r="AG19" s="13">
        <v>235</v>
      </c>
      <c r="AH19" s="13">
        <v>259</v>
      </c>
      <c r="AJ19" s="75"/>
      <c r="AK19" s="11" t="s">
        <v>226</v>
      </c>
      <c r="AL19" s="13">
        <v>51</v>
      </c>
      <c r="AM19" s="14">
        <f t="shared" si="5"/>
        <v>167</v>
      </c>
      <c r="AN19" s="13">
        <v>80</v>
      </c>
      <c r="AO19" s="13">
        <v>87</v>
      </c>
      <c r="AQ19" s="75"/>
      <c r="AR19" s="9" t="s">
        <v>331</v>
      </c>
      <c r="AS19" s="13">
        <v>145</v>
      </c>
      <c r="AT19" s="14">
        <f t="shared" si="11"/>
        <v>337</v>
      </c>
      <c r="AU19" s="13">
        <v>160</v>
      </c>
      <c r="AV19" s="13">
        <v>177</v>
      </c>
      <c r="AX19" s="67"/>
      <c r="AY19" s="11" t="s">
        <v>255</v>
      </c>
      <c r="AZ19" s="13">
        <v>83</v>
      </c>
      <c r="BA19" s="14">
        <f t="shared" si="10"/>
        <v>218</v>
      </c>
      <c r="BB19" s="13">
        <v>115</v>
      </c>
      <c r="BC19" s="13">
        <v>103</v>
      </c>
      <c r="BE19" s="67"/>
      <c r="BF19" s="9" t="s">
        <v>79</v>
      </c>
      <c r="BG19" s="13">
        <v>20</v>
      </c>
      <c r="BH19" s="14">
        <f t="shared" si="12"/>
        <v>39</v>
      </c>
      <c r="BI19" s="13">
        <v>22</v>
      </c>
      <c r="BJ19" s="13">
        <v>17</v>
      </c>
      <c r="BL19" s="67"/>
      <c r="BM19" s="9" t="s">
        <v>267</v>
      </c>
      <c r="BN19" s="13">
        <v>62</v>
      </c>
      <c r="BO19" s="14">
        <f t="shared" si="9"/>
        <v>209</v>
      </c>
      <c r="BP19" s="13">
        <v>103</v>
      </c>
      <c r="BQ19" s="13">
        <v>106</v>
      </c>
    </row>
    <row r="20" spans="1:69" s="4" customFormat="1" ht="13.5" customHeight="1" x14ac:dyDescent="0.15">
      <c r="A20" s="67"/>
      <c r="B20" s="9" t="s">
        <v>152</v>
      </c>
      <c r="C20" s="13">
        <v>321</v>
      </c>
      <c r="D20" s="14">
        <f t="shared" si="0"/>
        <v>616</v>
      </c>
      <c r="E20" s="13">
        <v>299</v>
      </c>
      <c r="F20" s="13">
        <v>317</v>
      </c>
      <c r="G20" s="22"/>
      <c r="H20" s="67"/>
      <c r="I20" s="9" t="s">
        <v>161</v>
      </c>
      <c r="J20" s="13">
        <v>404</v>
      </c>
      <c r="K20" s="14">
        <f t="shared" si="1"/>
        <v>734</v>
      </c>
      <c r="L20" s="13">
        <v>392</v>
      </c>
      <c r="M20" s="13">
        <v>342</v>
      </c>
      <c r="N20" s="22"/>
      <c r="O20" s="67"/>
      <c r="P20" s="9" t="s">
        <v>67</v>
      </c>
      <c r="Q20" s="13">
        <v>72</v>
      </c>
      <c r="R20" s="14">
        <f t="shared" si="13"/>
        <v>187</v>
      </c>
      <c r="S20" s="13">
        <v>102</v>
      </c>
      <c r="T20" s="13">
        <v>85</v>
      </c>
      <c r="U20" s="22"/>
      <c r="V20" s="66" t="s">
        <v>291</v>
      </c>
      <c r="W20" s="9" t="s">
        <v>191</v>
      </c>
      <c r="X20" s="13">
        <v>61</v>
      </c>
      <c r="Y20" s="14">
        <f t="shared" ref="Y20:Y29" si="14">Z20+AA20</f>
        <v>176</v>
      </c>
      <c r="Z20" s="13">
        <v>87</v>
      </c>
      <c r="AA20" s="13">
        <v>89</v>
      </c>
      <c r="AC20" s="72"/>
      <c r="AD20" s="37" t="s">
        <v>448</v>
      </c>
      <c r="AE20" s="13">
        <v>109</v>
      </c>
      <c r="AF20" s="14">
        <f t="shared" si="4"/>
        <v>255</v>
      </c>
      <c r="AG20" s="13">
        <v>131</v>
      </c>
      <c r="AH20" s="13">
        <v>124</v>
      </c>
      <c r="AJ20" s="75"/>
      <c r="AK20" s="11" t="s">
        <v>104</v>
      </c>
      <c r="AL20" s="13">
        <v>27</v>
      </c>
      <c r="AM20" s="14">
        <f t="shared" si="5"/>
        <v>109</v>
      </c>
      <c r="AN20" s="13">
        <v>57</v>
      </c>
      <c r="AO20" s="13">
        <v>52</v>
      </c>
      <c r="AQ20" s="75"/>
      <c r="AR20" s="9" t="s">
        <v>332</v>
      </c>
      <c r="AS20" s="13">
        <v>123</v>
      </c>
      <c r="AT20" s="14">
        <f t="shared" si="11"/>
        <v>260</v>
      </c>
      <c r="AU20" s="13">
        <v>123</v>
      </c>
      <c r="AV20" s="13">
        <v>137</v>
      </c>
      <c r="AX20" s="67"/>
      <c r="AY20" s="11" t="s">
        <v>124</v>
      </c>
      <c r="AZ20" s="13">
        <v>68</v>
      </c>
      <c r="BA20" s="14">
        <f t="shared" si="10"/>
        <v>159</v>
      </c>
      <c r="BB20" s="13">
        <v>78</v>
      </c>
      <c r="BC20" s="13">
        <v>81</v>
      </c>
      <c r="BE20" s="67"/>
      <c r="BF20" s="9" t="s">
        <v>80</v>
      </c>
      <c r="BG20" s="13">
        <v>179</v>
      </c>
      <c r="BH20" s="14">
        <f t="shared" si="12"/>
        <v>422</v>
      </c>
      <c r="BI20" s="13">
        <v>192</v>
      </c>
      <c r="BJ20" s="13">
        <v>230</v>
      </c>
      <c r="BL20" s="67"/>
      <c r="BM20" s="9" t="s">
        <v>296</v>
      </c>
      <c r="BN20" s="13">
        <v>100</v>
      </c>
      <c r="BO20" s="14">
        <f t="shared" si="9"/>
        <v>267</v>
      </c>
      <c r="BP20" s="13">
        <v>137</v>
      </c>
      <c r="BQ20" s="13">
        <v>130</v>
      </c>
    </row>
    <row r="21" spans="1:69" s="4" customFormat="1" ht="13.5" customHeight="1" x14ac:dyDescent="0.15">
      <c r="A21" s="67"/>
      <c r="B21" s="9" t="s">
        <v>409</v>
      </c>
      <c r="C21" s="13">
        <v>219</v>
      </c>
      <c r="D21" s="14">
        <f t="shared" si="0"/>
        <v>432</v>
      </c>
      <c r="E21" s="13">
        <v>207</v>
      </c>
      <c r="F21" s="13">
        <v>225</v>
      </c>
      <c r="G21" s="23"/>
      <c r="H21" s="67"/>
      <c r="I21" s="9" t="s">
        <v>428</v>
      </c>
      <c r="J21" s="13">
        <v>417</v>
      </c>
      <c r="K21" s="14">
        <f t="shared" si="1"/>
        <v>965</v>
      </c>
      <c r="L21" s="13">
        <v>488</v>
      </c>
      <c r="M21" s="13">
        <v>477</v>
      </c>
      <c r="N21" s="22"/>
      <c r="O21" s="67"/>
      <c r="P21" s="9" t="s">
        <v>435</v>
      </c>
      <c r="Q21" s="13">
        <v>65</v>
      </c>
      <c r="R21" s="14">
        <f t="shared" si="13"/>
        <v>170</v>
      </c>
      <c r="S21" s="13">
        <v>86</v>
      </c>
      <c r="T21" s="13">
        <v>84</v>
      </c>
      <c r="U21" s="22"/>
      <c r="V21" s="67"/>
      <c r="W21" s="9" t="s">
        <v>350</v>
      </c>
      <c r="X21" s="13">
        <v>35</v>
      </c>
      <c r="Y21" s="14">
        <f t="shared" si="14"/>
        <v>96</v>
      </c>
      <c r="Z21" s="13">
        <v>49</v>
      </c>
      <c r="AA21" s="13">
        <v>47</v>
      </c>
      <c r="AC21" s="72"/>
      <c r="AD21" s="37" t="s">
        <v>445</v>
      </c>
      <c r="AE21" s="13">
        <v>166</v>
      </c>
      <c r="AF21" s="14">
        <f t="shared" si="4"/>
        <v>439</v>
      </c>
      <c r="AG21" s="13">
        <v>204</v>
      </c>
      <c r="AH21" s="13">
        <v>235</v>
      </c>
      <c r="AJ21" s="75"/>
      <c r="AK21" s="11" t="s">
        <v>227</v>
      </c>
      <c r="AL21" s="13">
        <v>82</v>
      </c>
      <c r="AM21" s="14">
        <f t="shared" si="5"/>
        <v>269</v>
      </c>
      <c r="AN21" s="13">
        <v>146</v>
      </c>
      <c r="AO21" s="13">
        <v>123</v>
      </c>
      <c r="AQ21" s="75"/>
      <c r="AR21" s="9" t="s">
        <v>334</v>
      </c>
      <c r="AS21" s="13">
        <v>134</v>
      </c>
      <c r="AT21" s="14">
        <f t="shared" si="11"/>
        <v>308</v>
      </c>
      <c r="AU21" s="13">
        <v>151</v>
      </c>
      <c r="AV21" s="13">
        <v>157</v>
      </c>
      <c r="AX21" s="68"/>
      <c r="AY21" s="17" t="s">
        <v>14</v>
      </c>
      <c r="AZ21" s="14">
        <f>SUM(AZ14:AZ20)</f>
        <v>515</v>
      </c>
      <c r="BA21" s="14">
        <f>SUM(BA14:BA20)</f>
        <v>1205</v>
      </c>
      <c r="BB21" s="14">
        <f>SUM(BB14:BB20)</f>
        <v>614</v>
      </c>
      <c r="BC21" s="14">
        <f>SUM(BC14:BC20)</f>
        <v>591</v>
      </c>
      <c r="BE21" s="67"/>
      <c r="BF21" s="9" t="s">
        <v>81</v>
      </c>
      <c r="BG21" s="13">
        <v>46</v>
      </c>
      <c r="BH21" s="14">
        <f t="shared" si="12"/>
        <v>112</v>
      </c>
      <c r="BI21" s="13">
        <v>59</v>
      </c>
      <c r="BJ21" s="13">
        <v>53</v>
      </c>
      <c r="BL21" s="68"/>
      <c r="BM21" s="7" t="s">
        <v>14</v>
      </c>
      <c r="BN21" s="27">
        <f>SUM(BN6:BN20)</f>
        <v>1246</v>
      </c>
      <c r="BO21" s="27">
        <f>SUM(BO6:BO20)</f>
        <v>3266</v>
      </c>
      <c r="BP21" s="27">
        <f>SUM(BP6:BP20)</f>
        <v>1600</v>
      </c>
      <c r="BQ21" s="27">
        <f>SUM(BQ6:BQ20)</f>
        <v>1666</v>
      </c>
    </row>
    <row r="22" spans="1:69" s="4" customFormat="1" ht="13.5" customHeight="1" x14ac:dyDescent="0.15">
      <c r="A22" s="67"/>
      <c r="B22" s="9" t="s">
        <v>121</v>
      </c>
      <c r="C22" s="13">
        <v>252</v>
      </c>
      <c r="D22" s="14">
        <f t="shared" si="0"/>
        <v>537</v>
      </c>
      <c r="E22" s="13">
        <v>252</v>
      </c>
      <c r="F22" s="13">
        <v>285</v>
      </c>
      <c r="G22" s="22"/>
      <c r="H22" s="67"/>
      <c r="I22" s="9" t="s">
        <v>249</v>
      </c>
      <c r="J22" s="13">
        <v>541</v>
      </c>
      <c r="K22" s="14">
        <f t="shared" si="1"/>
        <v>1050</v>
      </c>
      <c r="L22" s="13">
        <v>514</v>
      </c>
      <c r="M22" s="13">
        <v>536</v>
      </c>
      <c r="N22" s="22"/>
      <c r="O22" s="67"/>
      <c r="P22" s="9" t="s">
        <v>436</v>
      </c>
      <c r="Q22" s="13">
        <v>73</v>
      </c>
      <c r="R22" s="14">
        <f t="shared" si="13"/>
        <v>197</v>
      </c>
      <c r="S22" s="13">
        <v>110</v>
      </c>
      <c r="T22" s="13">
        <v>87</v>
      </c>
      <c r="U22" s="22"/>
      <c r="V22" s="67"/>
      <c r="W22" s="9" t="s">
        <v>400</v>
      </c>
      <c r="X22" s="13">
        <v>22</v>
      </c>
      <c r="Y22" s="14">
        <f t="shared" si="14"/>
        <v>59</v>
      </c>
      <c r="Z22" s="13">
        <v>34</v>
      </c>
      <c r="AA22" s="13">
        <v>25</v>
      </c>
      <c r="AC22" s="72"/>
      <c r="AD22" s="37" t="s">
        <v>208</v>
      </c>
      <c r="AE22" s="13">
        <v>65</v>
      </c>
      <c r="AF22" s="14">
        <f t="shared" si="4"/>
        <v>136</v>
      </c>
      <c r="AG22" s="13">
        <v>47</v>
      </c>
      <c r="AH22" s="13">
        <v>89</v>
      </c>
      <c r="AJ22" s="75"/>
      <c r="AK22" s="11" t="s">
        <v>290</v>
      </c>
      <c r="AL22" s="13">
        <v>32</v>
      </c>
      <c r="AM22" s="14">
        <f t="shared" si="5"/>
        <v>105</v>
      </c>
      <c r="AN22" s="13">
        <v>49</v>
      </c>
      <c r="AO22" s="13">
        <v>56</v>
      </c>
      <c r="AQ22" s="75"/>
      <c r="AR22" s="9" t="s">
        <v>49</v>
      </c>
      <c r="AS22" s="13">
        <v>384</v>
      </c>
      <c r="AT22" s="14">
        <f t="shared" si="11"/>
        <v>864</v>
      </c>
      <c r="AU22" s="13">
        <v>410</v>
      </c>
      <c r="AV22" s="13">
        <v>454</v>
      </c>
      <c r="AX22" s="66" t="s">
        <v>353</v>
      </c>
      <c r="AY22" s="9" t="s">
        <v>257</v>
      </c>
      <c r="AZ22" s="13">
        <v>130</v>
      </c>
      <c r="BA22" s="14">
        <f t="shared" ref="BA22:BA27" si="15">BB22+BC22</f>
        <v>342</v>
      </c>
      <c r="BB22" s="13">
        <v>179</v>
      </c>
      <c r="BC22" s="13">
        <v>163</v>
      </c>
      <c r="BE22" s="67"/>
      <c r="BF22" s="9" t="s">
        <v>116</v>
      </c>
      <c r="BG22" s="13">
        <v>106</v>
      </c>
      <c r="BH22" s="14">
        <f t="shared" si="12"/>
        <v>242</v>
      </c>
      <c r="BI22" s="13">
        <v>126</v>
      </c>
      <c r="BJ22" s="13">
        <v>116</v>
      </c>
      <c r="BL22" s="66" t="s">
        <v>383</v>
      </c>
      <c r="BM22" s="9" t="s">
        <v>298</v>
      </c>
      <c r="BN22" s="13">
        <v>120</v>
      </c>
      <c r="BO22" s="14">
        <f t="shared" ref="BO22:BO37" si="16">BP22+BQ22</f>
        <v>360</v>
      </c>
      <c r="BP22" s="13">
        <v>181</v>
      </c>
      <c r="BQ22" s="13">
        <v>179</v>
      </c>
    </row>
    <row r="23" spans="1:69" s="4" customFormat="1" ht="13.5" customHeight="1" x14ac:dyDescent="0.15">
      <c r="A23" s="67"/>
      <c r="B23" s="9" t="s">
        <v>145</v>
      </c>
      <c r="C23" s="13">
        <v>203</v>
      </c>
      <c r="D23" s="14">
        <f t="shared" si="0"/>
        <v>405</v>
      </c>
      <c r="E23" s="13">
        <v>202</v>
      </c>
      <c r="F23" s="13">
        <v>203</v>
      </c>
      <c r="G23" s="22"/>
      <c r="H23" s="67"/>
      <c r="I23" s="9" t="s">
        <v>162</v>
      </c>
      <c r="J23" s="13">
        <v>60</v>
      </c>
      <c r="K23" s="14">
        <f t="shared" si="1"/>
        <v>174</v>
      </c>
      <c r="L23" s="13">
        <v>94</v>
      </c>
      <c r="M23" s="13">
        <v>80</v>
      </c>
      <c r="N23" s="22"/>
      <c r="O23" s="67"/>
      <c r="P23" s="9" t="s">
        <v>437</v>
      </c>
      <c r="Q23" s="13">
        <v>120</v>
      </c>
      <c r="R23" s="14">
        <f t="shared" si="13"/>
        <v>328</v>
      </c>
      <c r="S23" s="13">
        <v>165</v>
      </c>
      <c r="T23" s="13">
        <v>163</v>
      </c>
      <c r="U23" s="22"/>
      <c r="V23" s="67"/>
      <c r="W23" s="9" t="s">
        <v>193</v>
      </c>
      <c r="X23" s="13">
        <v>13</v>
      </c>
      <c r="Y23" s="14">
        <f t="shared" si="14"/>
        <v>49</v>
      </c>
      <c r="Z23" s="13">
        <v>25</v>
      </c>
      <c r="AA23" s="13">
        <v>24</v>
      </c>
      <c r="AC23" s="72"/>
      <c r="AD23" s="37" t="s">
        <v>136</v>
      </c>
      <c r="AE23" s="13">
        <v>70</v>
      </c>
      <c r="AF23" s="14">
        <f t="shared" si="4"/>
        <v>169</v>
      </c>
      <c r="AG23" s="13">
        <v>79</v>
      </c>
      <c r="AH23" s="13">
        <v>90</v>
      </c>
      <c r="AJ23" s="75"/>
      <c r="AK23" s="11" t="s">
        <v>228</v>
      </c>
      <c r="AL23" s="13">
        <v>46</v>
      </c>
      <c r="AM23" s="14">
        <f t="shared" si="5"/>
        <v>154</v>
      </c>
      <c r="AN23" s="13">
        <v>81</v>
      </c>
      <c r="AO23" s="13">
        <v>73</v>
      </c>
      <c r="AQ23" s="75"/>
      <c r="AR23" s="9" t="s">
        <v>276</v>
      </c>
      <c r="AS23" s="13">
        <v>274</v>
      </c>
      <c r="AT23" s="14">
        <f t="shared" si="11"/>
        <v>685</v>
      </c>
      <c r="AU23" s="13">
        <v>337</v>
      </c>
      <c r="AV23" s="13">
        <v>348</v>
      </c>
      <c r="AX23" s="67"/>
      <c r="AY23" s="9" t="s">
        <v>12</v>
      </c>
      <c r="AZ23" s="13">
        <v>54</v>
      </c>
      <c r="BA23" s="14">
        <f t="shared" si="15"/>
        <v>144</v>
      </c>
      <c r="BB23" s="13">
        <v>70</v>
      </c>
      <c r="BC23" s="13">
        <v>74</v>
      </c>
      <c r="BE23" s="67"/>
      <c r="BF23" s="9" t="s">
        <v>46</v>
      </c>
      <c r="BG23" s="13">
        <v>154</v>
      </c>
      <c r="BH23" s="14">
        <f t="shared" si="12"/>
        <v>359</v>
      </c>
      <c r="BI23" s="13">
        <v>164</v>
      </c>
      <c r="BJ23" s="13">
        <v>195</v>
      </c>
      <c r="BL23" s="67"/>
      <c r="BM23" s="9" t="s">
        <v>457</v>
      </c>
      <c r="BN23" s="13">
        <v>106</v>
      </c>
      <c r="BO23" s="14">
        <f t="shared" si="16"/>
        <v>302</v>
      </c>
      <c r="BP23" s="13">
        <v>156</v>
      </c>
      <c r="BQ23" s="13">
        <v>146</v>
      </c>
    </row>
    <row r="24" spans="1:69" s="4" customFormat="1" ht="13.5" customHeight="1" x14ac:dyDescent="0.15">
      <c r="A24" s="67"/>
      <c r="B24" s="9" t="s">
        <v>123</v>
      </c>
      <c r="C24" s="13">
        <v>323</v>
      </c>
      <c r="D24" s="14">
        <f t="shared" si="0"/>
        <v>670</v>
      </c>
      <c r="E24" s="13">
        <v>321</v>
      </c>
      <c r="F24" s="13">
        <v>349</v>
      </c>
      <c r="G24" s="23"/>
      <c r="H24" s="67"/>
      <c r="I24" s="26" t="s">
        <v>469</v>
      </c>
      <c r="J24" s="13">
        <v>270</v>
      </c>
      <c r="K24" s="14">
        <f t="shared" si="1"/>
        <v>631</v>
      </c>
      <c r="L24" s="13">
        <v>316</v>
      </c>
      <c r="M24" s="13">
        <v>315</v>
      </c>
      <c r="N24" s="22"/>
      <c r="O24" s="67"/>
      <c r="P24" s="9" t="s">
        <v>190</v>
      </c>
      <c r="Q24" s="13">
        <v>88</v>
      </c>
      <c r="R24" s="14">
        <f t="shared" si="13"/>
        <v>202</v>
      </c>
      <c r="S24" s="13">
        <v>103</v>
      </c>
      <c r="T24" s="13">
        <v>99</v>
      </c>
      <c r="U24" s="22"/>
      <c r="V24" s="67"/>
      <c r="W24" s="9" t="s">
        <v>194</v>
      </c>
      <c r="X24" s="13">
        <v>25</v>
      </c>
      <c r="Y24" s="14">
        <f t="shared" si="14"/>
        <v>75</v>
      </c>
      <c r="Z24" s="13">
        <v>42</v>
      </c>
      <c r="AA24" s="13">
        <v>33</v>
      </c>
      <c r="AC24" s="72"/>
      <c r="AD24" s="37" t="s">
        <v>209</v>
      </c>
      <c r="AE24" s="13">
        <v>131</v>
      </c>
      <c r="AF24" s="14">
        <f t="shared" si="4"/>
        <v>328</v>
      </c>
      <c r="AG24" s="13">
        <v>167</v>
      </c>
      <c r="AH24" s="13">
        <v>161</v>
      </c>
      <c r="AJ24" s="76"/>
      <c r="AK24" s="17" t="s">
        <v>14</v>
      </c>
      <c r="AL24" s="41">
        <f>SUM(AL6:AL23)</f>
        <v>2351</v>
      </c>
      <c r="AM24" s="41">
        <f>SUM(AM6:AM23)</f>
        <v>6274</v>
      </c>
      <c r="AN24" s="41">
        <f>SUM(AN6:AN23)</f>
        <v>3127</v>
      </c>
      <c r="AO24" s="41">
        <f>SUM(AO6:AO23)</f>
        <v>3147</v>
      </c>
      <c r="AQ24" s="76"/>
      <c r="AR24" s="17" t="s">
        <v>14</v>
      </c>
      <c r="AS24" s="14">
        <f>SUM(AS16:AS23)</f>
        <v>1712</v>
      </c>
      <c r="AT24" s="14">
        <f>SUM(AT16:AT23)</f>
        <v>3981</v>
      </c>
      <c r="AU24" s="14">
        <f>SUM(AU16:AU23)</f>
        <v>1913</v>
      </c>
      <c r="AV24" s="14">
        <f>SUM(AV16:AV23)</f>
        <v>2068</v>
      </c>
      <c r="AX24" s="67"/>
      <c r="AY24" s="9" t="s">
        <v>258</v>
      </c>
      <c r="AZ24" s="13">
        <v>45</v>
      </c>
      <c r="BA24" s="14">
        <f t="shared" si="15"/>
        <v>116</v>
      </c>
      <c r="BB24" s="13">
        <v>60</v>
      </c>
      <c r="BC24" s="13">
        <v>56</v>
      </c>
      <c r="BE24" s="67"/>
      <c r="BF24" s="9" t="s">
        <v>18</v>
      </c>
      <c r="BG24" s="13">
        <v>124</v>
      </c>
      <c r="BH24" s="14">
        <f t="shared" si="12"/>
        <v>291</v>
      </c>
      <c r="BI24" s="13">
        <v>143</v>
      </c>
      <c r="BJ24" s="13">
        <v>148</v>
      </c>
      <c r="BL24" s="67"/>
      <c r="BM24" s="9" t="s">
        <v>268</v>
      </c>
      <c r="BN24" s="13">
        <v>197</v>
      </c>
      <c r="BO24" s="14">
        <f t="shared" si="16"/>
        <v>506</v>
      </c>
      <c r="BP24" s="13">
        <v>254</v>
      </c>
      <c r="BQ24" s="13">
        <v>252</v>
      </c>
    </row>
    <row r="25" spans="1:69" s="4" customFormat="1" ht="13.5" customHeight="1" x14ac:dyDescent="0.15">
      <c r="A25" s="67"/>
      <c r="B25" s="9" t="s">
        <v>377</v>
      </c>
      <c r="C25" s="13">
        <v>557</v>
      </c>
      <c r="D25" s="14">
        <f t="shared" si="0"/>
        <v>1259</v>
      </c>
      <c r="E25" s="13">
        <v>615</v>
      </c>
      <c r="F25" s="13">
        <v>644</v>
      </c>
      <c r="G25" s="22"/>
      <c r="H25" s="67"/>
      <c r="I25" s="26" t="s">
        <v>220</v>
      </c>
      <c r="J25" s="13">
        <v>295</v>
      </c>
      <c r="K25" s="14">
        <f t="shared" si="1"/>
        <v>699</v>
      </c>
      <c r="L25" s="13">
        <v>356</v>
      </c>
      <c r="M25" s="13">
        <v>343</v>
      </c>
      <c r="N25" s="22"/>
      <c r="O25" s="67"/>
      <c r="P25" s="9" t="s">
        <v>230</v>
      </c>
      <c r="Q25" s="13">
        <v>50</v>
      </c>
      <c r="R25" s="14">
        <f t="shared" si="13"/>
        <v>141</v>
      </c>
      <c r="S25" s="13">
        <v>76</v>
      </c>
      <c r="T25" s="13">
        <v>65</v>
      </c>
      <c r="U25" s="22"/>
      <c r="V25" s="67"/>
      <c r="W25" s="9" t="s">
        <v>196</v>
      </c>
      <c r="X25" s="13">
        <v>68</v>
      </c>
      <c r="Y25" s="14">
        <f t="shared" si="14"/>
        <v>181</v>
      </c>
      <c r="Z25" s="13">
        <v>90</v>
      </c>
      <c r="AA25" s="13">
        <v>91</v>
      </c>
      <c r="AC25" s="72"/>
      <c r="AD25" s="37" t="s">
        <v>211</v>
      </c>
      <c r="AE25" s="13">
        <v>106</v>
      </c>
      <c r="AF25" s="14">
        <f t="shared" si="4"/>
        <v>253</v>
      </c>
      <c r="AG25" s="13">
        <v>134</v>
      </c>
      <c r="AH25" s="13">
        <v>119</v>
      </c>
      <c r="AJ25" s="66" t="s">
        <v>340</v>
      </c>
      <c r="AK25" s="11" t="s">
        <v>229</v>
      </c>
      <c r="AL25" s="13">
        <v>32</v>
      </c>
      <c r="AM25" s="14">
        <f>AN25+AO25</f>
        <v>109</v>
      </c>
      <c r="AN25" s="13">
        <v>57</v>
      </c>
      <c r="AO25" s="13">
        <v>52</v>
      </c>
      <c r="AQ25" s="74" t="s">
        <v>201</v>
      </c>
      <c r="AR25" s="26" t="s">
        <v>342</v>
      </c>
      <c r="AS25" s="13">
        <v>37</v>
      </c>
      <c r="AT25" s="14">
        <f t="shared" ref="AT25:AT30" si="17">AU25+AV25</f>
        <v>101</v>
      </c>
      <c r="AU25" s="13">
        <v>51</v>
      </c>
      <c r="AV25" s="13">
        <v>50</v>
      </c>
      <c r="AX25" s="67"/>
      <c r="AY25" s="9" t="s">
        <v>260</v>
      </c>
      <c r="AZ25" s="13">
        <v>86</v>
      </c>
      <c r="BA25" s="14">
        <f t="shared" si="15"/>
        <v>225</v>
      </c>
      <c r="BB25" s="13">
        <v>113</v>
      </c>
      <c r="BC25" s="13">
        <v>112</v>
      </c>
      <c r="BE25" s="67"/>
      <c r="BF25" s="9" t="s">
        <v>40</v>
      </c>
      <c r="BG25" s="13">
        <v>37</v>
      </c>
      <c r="BH25" s="14">
        <f t="shared" si="12"/>
        <v>83</v>
      </c>
      <c r="BI25" s="13">
        <v>47</v>
      </c>
      <c r="BJ25" s="13">
        <v>36</v>
      </c>
      <c r="BL25" s="67"/>
      <c r="BM25" s="9" t="s">
        <v>269</v>
      </c>
      <c r="BN25" s="13">
        <v>60</v>
      </c>
      <c r="BO25" s="14">
        <f t="shared" si="16"/>
        <v>155</v>
      </c>
      <c r="BP25" s="13">
        <v>80</v>
      </c>
      <c r="BQ25" s="13">
        <v>75</v>
      </c>
    </row>
    <row r="26" spans="1:69" s="4" customFormat="1" ht="13.5" customHeight="1" x14ac:dyDescent="0.15">
      <c r="A26" s="67"/>
      <c r="B26" s="9" t="s">
        <v>149</v>
      </c>
      <c r="C26" s="13">
        <v>393</v>
      </c>
      <c r="D26" s="14">
        <f t="shared" si="0"/>
        <v>913</v>
      </c>
      <c r="E26" s="13">
        <v>451</v>
      </c>
      <c r="F26" s="13">
        <v>462</v>
      </c>
      <c r="G26" s="22"/>
      <c r="H26" s="68"/>
      <c r="I26" s="7" t="s">
        <v>14</v>
      </c>
      <c r="J26" s="27">
        <f>SUM(J6:J25)</f>
        <v>7817</v>
      </c>
      <c r="K26" s="28">
        <f>SUM(K6:K25)</f>
        <v>17546</v>
      </c>
      <c r="L26" s="27">
        <f>SUM(L6:L25)</f>
        <v>8669</v>
      </c>
      <c r="M26" s="27">
        <f>SUM(M6:M25)</f>
        <v>8877</v>
      </c>
      <c r="N26" s="22"/>
      <c r="O26" s="67"/>
      <c r="P26" s="9" t="s">
        <v>438</v>
      </c>
      <c r="Q26" s="13">
        <v>34</v>
      </c>
      <c r="R26" s="14">
        <f t="shared" si="13"/>
        <v>111</v>
      </c>
      <c r="S26" s="13">
        <v>60</v>
      </c>
      <c r="T26" s="13">
        <v>51</v>
      </c>
      <c r="U26" s="22"/>
      <c r="V26" s="67"/>
      <c r="W26" s="9" t="s">
        <v>198</v>
      </c>
      <c r="X26" s="13">
        <v>31</v>
      </c>
      <c r="Y26" s="14">
        <f t="shared" si="14"/>
        <v>91</v>
      </c>
      <c r="Z26" s="13">
        <v>43</v>
      </c>
      <c r="AA26" s="13">
        <v>48</v>
      </c>
      <c r="AC26" s="72"/>
      <c r="AD26" s="37" t="s">
        <v>244</v>
      </c>
      <c r="AE26" s="13">
        <v>54</v>
      </c>
      <c r="AF26" s="14">
        <f t="shared" si="4"/>
        <v>167</v>
      </c>
      <c r="AG26" s="13">
        <v>83</v>
      </c>
      <c r="AH26" s="13">
        <v>84</v>
      </c>
      <c r="AJ26" s="96"/>
      <c r="AK26" s="11" t="s">
        <v>453</v>
      </c>
      <c r="AL26" s="13">
        <v>55</v>
      </c>
      <c r="AM26" s="14">
        <f>AN26+AO26</f>
        <v>167</v>
      </c>
      <c r="AN26" s="13">
        <v>81</v>
      </c>
      <c r="AO26" s="13">
        <v>86</v>
      </c>
      <c r="AQ26" s="100"/>
      <c r="AR26" s="9" t="s">
        <v>201</v>
      </c>
      <c r="AS26" s="13">
        <v>46</v>
      </c>
      <c r="AT26" s="14">
        <f t="shared" si="17"/>
        <v>127</v>
      </c>
      <c r="AU26" s="13">
        <v>65</v>
      </c>
      <c r="AV26" s="13">
        <v>62</v>
      </c>
      <c r="AX26" s="67"/>
      <c r="AY26" s="11" t="s">
        <v>358</v>
      </c>
      <c r="AZ26" s="13">
        <v>33</v>
      </c>
      <c r="BA26" s="14">
        <f t="shared" si="15"/>
        <v>86</v>
      </c>
      <c r="BB26" s="13">
        <v>47</v>
      </c>
      <c r="BC26" s="13">
        <v>39</v>
      </c>
      <c r="BE26" s="67"/>
      <c r="BF26" s="9" t="s">
        <v>83</v>
      </c>
      <c r="BG26" s="13">
        <v>81</v>
      </c>
      <c r="BH26" s="14">
        <f t="shared" si="12"/>
        <v>191</v>
      </c>
      <c r="BI26" s="13">
        <v>99</v>
      </c>
      <c r="BJ26" s="13">
        <v>92</v>
      </c>
      <c r="BL26" s="67"/>
      <c r="BM26" s="9" t="s">
        <v>271</v>
      </c>
      <c r="BN26" s="13">
        <v>35</v>
      </c>
      <c r="BO26" s="14">
        <f t="shared" si="16"/>
        <v>104</v>
      </c>
      <c r="BP26" s="13">
        <v>52</v>
      </c>
      <c r="BQ26" s="13">
        <v>52</v>
      </c>
    </row>
    <row r="27" spans="1:69" s="4" customFormat="1" ht="13.5" customHeight="1" x14ac:dyDescent="0.15">
      <c r="A27" s="67"/>
      <c r="B27" s="10" t="s">
        <v>140</v>
      </c>
      <c r="C27" s="13">
        <v>661</v>
      </c>
      <c r="D27" s="14">
        <f t="shared" si="0"/>
        <v>1720</v>
      </c>
      <c r="E27" s="13">
        <v>847</v>
      </c>
      <c r="F27" s="13">
        <v>873</v>
      </c>
      <c r="G27" s="23"/>
      <c r="H27" s="66" t="s">
        <v>232</v>
      </c>
      <c r="I27" s="9" t="s">
        <v>101</v>
      </c>
      <c r="J27" s="13">
        <v>416</v>
      </c>
      <c r="K27" s="14">
        <f t="shared" ref="K27:K37" si="18">L27+M27</f>
        <v>1007</v>
      </c>
      <c r="L27" s="13">
        <v>490</v>
      </c>
      <c r="M27" s="13">
        <v>517</v>
      </c>
      <c r="N27" s="22"/>
      <c r="O27" s="67"/>
      <c r="P27" s="9" t="s">
        <v>439</v>
      </c>
      <c r="Q27" s="13">
        <v>44</v>
      </c>
      <c r="R27" s="14">
        <f t="shared" si="13"/>
        <v>127</v>
      </c>
      <c r="S27" s="13">
        <v>63</v>
      </c>
      <c r="T27" s="13">
        <v>64</v>
      </c>
      <c r="U27" s="22"/>
      <c r="V27" s="67"/>
      <c r="W27" s="9" t="s">
        <v>337</v>
      </c>
      <c r="X27" s="13">
        <v>48</v>
      </c>
      <c r="Y27" s="14">
        <f t="shared" si="14"/>
        <v>153</v>
      </c>
      <c r="Z27" s="13">
        <v>78</v>
      </c>
      <c r="AA27" s="13">
        <v>75</v>
      </c>
      <c r="AC27" s="72"/>
      <c r="AD27" s="37" t="s">
        <v>381</v>
      </c>
      <c r="AE27" s="13">
        <v>124</v>
      </c>
      <c r="AF27" s="14">
        <f t="shared" si="4"/>
        <v>330</v>
      </c>
      <c r="AG27" s="13">
        <v>156</v>
      </c>
      <c r="AH27" s="13">
        <v>174</v>
      </c>
      <c r="AJ27" s="96"/>
      <c r="AK27" s="11" t="s">
        <v>231</v>
      </c>
      <c r="AL27" s="13">
        <v>22</v>
      </c>
      <c r="AM27" s="14">
        <f>AN27+AO27</f>
        <v>53</v>
      </c>
      <c r="AN27" s="13">
        <v>28</v>
      </c>
      <c r="AO27" s="13">
        <v>25</v>
      </c>
      <c r="AQ27" s="100"/>
      <c r="AR27" s="9" t="s">
        <v>343</v>
      </c>
      <c r="AS27" s="13">
        <v>267</v>
      </c>
      <c r="AT27" s="14">
        <f t="shared" si="17"/>
        <v>412</v>
      </c>
      <c r="AU27" s="13">
        <v>141</v>
      </c>
      <c r="AV27" s="13">
        <v>271</v>
      </c>
      <c r="AX27" s="67"/>
      <c r="AY27" s="9" t="s">
        <v>221</v>
      </c>
      <c r="AZ27" s="13">
        <v>159</v>
      </c>
      <c r="BA27" s="14">
        <f t="shared" si="15"/>
        <v>378</v>
      </c>
      <c r="BB27" s="13">
        <v>176</v>
      </c>
      <c r="BC27" s="13">
        <v>202</v>
      </c>
      <c r="BE27" s="67"/>
      <c r="BF27" s="9" t="s">
        <v>129</v>
      </c>
      <c r="BG27" s="13">
        <v>23</v>
      </c>
      <c r="BH27" s="14">
        <f t="shared" si="12"/>
        <v>57</v>
      </c>
      <c r="BI27" s="13">
        <v>33</v>
      </c>
      <c r="BJ27" s="13">
        <v>24</v>
      </c>
      <c r="BL27" s="67"/>
      <c r="BM27" s="9" t="s">
        <v>252</v>
      </c>
      <c r="BN27" s="13">
        <v>45</v>
      </c>
      <c r="BO27" s="14">
        <f t="shared" si="16"/>
        <v>139</v>
      </c>
      <c r="BP27" s="13">
        <v>70</v>
      </c>
      <c r="BQ27" s="13">
        <v>69</v>
      </c>
    </row>
    <row r="28" spans="1:69" s="4" customFormat="1" ht="13.5" customHeight="1" x14ac:dyDescent="0.15">
      <c r="A28" s="67"/>
      <c r="B28" s="9" t="s">
        <v>202</v>
      </c>
      <c r="C28" s="13">
        <v>425</v>
      </c>
      <c r="D28" s="14">
        <f t="shared" si="0"/>
        <v>891</v>
      </c>
      <c r="E28" s="13">
        <v>416</v>
      </c>
      <c r="F28" s="13">
        <v>475</v>
      </c>
      <c r="G28" s="22"/>
      <c r="H28" s="67"/>
      <c r="I28" s="9" t="s">
        <v>1</v>
      </c>
      <c r="J28" s="13">
        <v>189</v>
      </c>
      <c r="K28" s="14">
        <f t="shared" si="18"/>
        <v>430</v>
      </c>
      <c r="L28" s="13">
        <v>214</v>
      </c>
      <c r="M28" s="13">
        <v>216</v>
      </c>
      <c r="N28" s="22"/>
      <c r="O28" s="67"/>
      <c r="P28" s="17" t="s">
        <v>14</v>
      </c>
      <c r="Q28" s="14">
        <f>SUM(Q18:Q27)</f>
        <v>651</v>
      </c>
      <c r="R28" s="14">
        <f>SUM(R18:R27)</f>
        <v>1767</v>
      </c>
      <c r="S28" s="14">
        <f>SUM(S18:S27)</f>
        <v>916</v>
      </c>
      <c r="T28" s="14">
        <f>SUM(T18:T27)</f>
        <v>851</v>
      </c>
      <c r="U28" s="22"/>
      <c r="V28" s="67"/>
      <c r="W28" s="9" t="s">
        <v>200</v>
      </c>
      <c r="X28" s="13">
        <v>24</v>
      </c>
      <c r="Y28" s="14">
        <f t="shared" si="14"/>
        <v>68</v>
      </c>
      <c r="Z28" s="13">
        <v>32</v>
      </c>
      <c r="AA28" s="13">
        <v>36</v>
      </c>
      <c r="AC28" s="73"/>
      <c r="AD28" s="38" t="s">
        <v>14</v>
      </c>
      <c r="AE28" s="41">
        <f>SUM(AE6:AE27)</f>
        <v>1985</v>
      </c>
      <c r="AF28" s="41">
        <f>SUM(AF6:AF27)</f>
        <v>4880</v>
      </c>
      <c r="AG28" s="41">
        <f>SUM(AG6:AG27)</f>
        <v>2366</v>
      </c>
      <c r="AH28" s="41">
        <f>SUM(AH6:AH27)</f>
        <v>2514</v>
      </c>
      <c r="AJ28" s="96"/>
      <c r="AK28" s="11" t="s">
        <v>233</v>
      </c>
      <c r="AL28" s="13">
        <v>12</v>
      </c>
      <c r="AM28" s="14">
        <f>AN28+AO28</f>
        <v>28</v>
      </c>
      <c r="AN28" s="13">
        <v>14</v>
      </c>
      <c r="AO28" s="13">
        <v>14</v>
      </c>
      <c r="AQ28" s="100"/>
      <c r="AR28" s="11" t="s">
        <v>345</v>
      </c>
      <c r="AS28" s="13">
        <v>271</v>
      </c>
      <c r="AT28" s="14">
        <f t="shared" si="17"/>
        <v>747</v>
      </c>
      <c r="AU28" s="13">
        <v>382</v>
      </c>
      <c r="AV28" s="13">
        <v>365</v>
      </c>
      <c r="AX28" s="68"/>
      <c r="AY28" s="7" t="s">
        <v>14</v>
      </c>
      <c r="AZ28" s="27">
        <f>SUM(AZ22:AZ27)</f>
        <v>507</v>
      </c>
      <c r="BA28" s="27">
        <f>SUM(BA22:BA27)</f>
        <v>1291</v>
      </c>
      <c r="BB28" s="27">
        <f>SUM(BB22:BB27)</f>
        <v>645</v>
      </c>
      <c r="BC28" s="27">
        <f>SUM(BC22:BC27)</f>
        <v>646</v>
      </c>
      <c r="BE28" s="68"/>
      <c r="BF28" s="17" t="s">
        <v>14</v>
      </c>
      <c r="BG28" s="54">
        <f>SUM(BG17:BG27)</f>
        <v>922</v>
      </c>
      <c r="BH28" s="54">
        <f>SUM(BH17:BH27)</f>
        <v>2064</v>
      </c>
      <c r="BI28" s="54">
        <f>SUM(BI17:BI27)</f>
        <v>1009</v>
      </c>
      <c r="BJ28" s="54">
        <f>SUM(BJ17:BJ27)</f>
        <v>1055</v>
      </c>
      <c r="BL28" s="67"/>
      <c r="BM28" s="9" t="s">
        <v>277</v>
      </c>
      <c r="BN28" s="13">
        <v>239</v>
      </c>
      <c r="BO28" s="14">
        <f t="shared" si="16"/>
        <v>589</v>
      </c>
      <c r="BP28" s="13">
        <v>295</v>
      </c>
      <c r="BQ28" s="13">
        <v>294</v>
      </c>
    </row>
    <row r="29" spans="1:69" s="4" customFormat="1" ht="13.5" customHeight="1" x14ac:dyDescent="0.15">
      <c r="A29" s="67"/>
      <c r="B29" s="9" t="s">
        <v>410</v>
      </c>
      <c r="C29" s="13">
        <v>535</v>
      </c>
      <c r="D29" s="14">
        <f t="shared" si="0"/>
        <v>1236</v>
      </c>
      <c r="E29" s="13">
        <v>621</v>
      </c>
      <c r="F29" s="13">
        <v>615</v>
      </c>
      <c r="G29" s="22"/>
      <c r="H29" s="67"/>
      <c r="I29" s="9" t="s">
        <v>45</v>
      </c>
      <c r="J29" s="13">
        <v>365</v>
      </c>
      <c r="K29" s="14">
        <f t="shared" si="18"/>
        <v>941</v>
      </c>
      <c r="L29" s="13">
        <v>452</v>
      </c>
      <c r="M29" s="13">
        <v>489</v>
      </c>
      <c r="N29" s="22"/>
      <c r="O29" s="66" t="s">
        <v>373</v>
      </c>
      <c r="P29" s="26" t="s">
        <v>261</v>
      </c>
      <c r="Q29" s="13">
        <v>48</v>
      </c>
      <c r="R29" s="14">
        <f t="shared" ref="R29:R40" si="19">S29+T29</f>
        <v>148</v>
      </c>
      <c r="S29" s="13">
        <v>72</v>
      </c>
      <c r="T29" s="13">
        <v>76</v>
      </c>
      <c r="U29" s="22"/>
      <c r="V29" s="67"/>
      <c r="W29" s="9" t="s">
        <v>444</v>
      </c>
      <c r="X29" s="13">
        <v>35</v>
      </c>
      <c r="Y29" s="14">
        <f t="shared" si="14"/>
        <v>85</v>
      </c>
      <c r="Z29" s="13">
        <v>42</v>
      </c>
      <c r="AA29" s="13">
        <v>43</v>
      </c>
      <c r="AC29" s="71" t="s">
        <v>280</v>
      </c>
      <c r="AD29" s="37" t="s">
        <v>335</v>
      </c>
      <c r="AE29" s="13">
        <v>35</v>
      </c>
      <c r="AF29" s="14">
        <f t="shared" ref="AF29:AF35" si="20">AG29+AH29</f>
        <v>93</v>
      </c>
      <c r="AG29" s="13">
        <v>51</v>
      </c>
      <c r="AH29" s="13">
        <v>42</v>
      </c>
      <c r="AJ29" s="97"/>
      <c r="AK29" s="17" t="s">
        <v>14</v>
      </c>
      <c r="AL29" s="14">
        <f>SUM(AL25:AL28)</f>
        <v>121</v>
      </c>
      <c r="AM29" s="14">
        <f>SUM(AM25:AM28)</f>
        <v>357</v>
      </c>
      <c r="AN29" s="14">
        <f>SUM(AN25:AN28)</f>
        <v>180</v>
      </c>
      <c r="AO29" s="14">
        <f>SUM(AO25:AO28)</f>
        <v>177</v>
      </c>
      <c r="AQ29" s="100"/>
      <c r="AR29" s="11" t="s">
        <v>64</v>
      </c>
      <c r="AS29" s="13">
        <v>54</v>
      </c>
      <c r="AT29" s="14">
        <f t="shared" si="17"/>
        <v>166</v>
      </c>
      <c r="AU29" s="13">
        <v>83</v>
      </c>
      <c r="AV29" s="13">
        <v>83</v>
      </c>
      <c r="AX29" s="66" t="s">
        <v>34</v>
      </c>
      <c r="AY29" s="9" t="s">
        <v>125</v>
      </c>
      <c r="AZ29" s="13">
        <v>23</v>
      </c>
      <c r="BA29" s="14">
        <f t="shared" ref="BA29:BA39" si="21">BB29+BC29</f>
        <v>51</v>
      </c>
      <c r="BB29" s="13">
        <v>20</v>
      </c>
      <c r="BC29" s="13">
        <v>31</v>
      </c>
      <c r="BE29" s="66" t="s">
        <v>368</v>
      </c>
      <c r="BF29" s="26" t="s">
        <v>85</v>
      </c>
      <c r="BG29" s="13">
        <v>27</v>
      </c>
      <c r="BH29" s="14">
        <f t="shared" ref="BH29:BH38" si="22">BI29+BJ29</f>
        <v>58</v>
      </c>
      <c r="BI29" s="13">
        <v>32</v>
      </c>
      <c r="BJ29" s="13">
        <v>26</v>
      </c>
      <c r="BL29" s="67"/>
      <c r="BM29" s="9" t="s">
        <v>278</v>
      </c>
      <c r="BN29" s="13">
        <v>155</v>
      </c>
      <c r="BO29" s="14">
        <f t="shared" si="16"/>
        <v>448</v>
      </c>
      <c r="BP29" s="13">
        <v>214</v>
      </c>
      <c r="BQ29" s="13">
        <v>234</v>
      </c>
    </row>
    <row r="30" spans="1:69" s="4" customFormat="1" ht="13.5" customHeight="1" x14ac:dyDescent="0.15">
      <c r="A30" s="67"/>
      <c r="B30" s="9" t="s">
        <v>411</v>
      </c>
      <c r="C30" s="13">
        <v>470</v>
      </c>
      <c r="D30" s="14">
        <f t="shared" si="0"/>
        <v>1105</v>
      </c>
      <c r="E30" s="13">
        <v>545</v>
      </c>
      <c r="F30" s="13">
        <v>560</v>
      </c>
      <c r="G30" s="23"/>
      <c r="H30" s="67"/>
      <c r="I30" s="9" t="s">
        <v>465</v>
      </c>
      <c r="J30" s="13">
        <v>482</v>
      </c>
      <c r="K30" s="14">
        <f t="shared" si="18"/>
        <v>1001</v>
      </c>
      <c r="L30" s="13">
        <v>503</v>
      </c>
      <c r="M30" s="13">
        <v>498</v>
      </c>
      <c r="N30" s="22"/>
      <c r="O30" s="67"/>
      <c r="P30" s="9" t="s">
        <v>440</v>
      </c>
      <c r="Q30" s="13">
        <v>360</v>
      </c>
      <c r="R30" s="14">
        <f t="shared" si="19"/>
        <v>820</v>
      </c>
      <c r="S30" s="13">
        <v>403</v>
      </c>
      <c r="T30" s="13">
        <v>417</v>
      </c>
      <c r="U30" s="22"/>
      <c r="V30" s="67"/>
      <c r="W30" s="17" t="s">
        <v>14</v>
      </c>
      <c r="X30" s="14">
        <f>SUM(X20:X29)</f>
        <v>362</v>
      </c>
      <c r="Y30" s="14">
        <f>SUM(Y20:Y29)</f>
        <v>1033</v>
      </c>
      <c r="Z30" s="14">
        <f>SUM(Z20:Z29)</f>
        <v>522</v>
      </c>
      <c r="AA30" s="14">
        <f>SUM(AA20:AA29)</f>
        <v>511</v>
      </c>
      <c r="AC30" s="72"/>
      <c r="AD30" s="37" t="s">
        <v>288</v>
      </c>
      <c r="AE30" s="13">
        <v>65</v>
      </c>
      <c r="AF30" s="14">
        <f t="shared" si="20"/>
        <v>180</v>
      </c>
      <c r="AG30" s="13">
        <v>88</v>
      </c>
      <c r="AH30" s="13">
        <v>92</v>
      </c>
      <c r="AJ30" s="66" t="s">
        <v>272</v>
      </c>
      <c r="AK30" s="47" t="s">
        <v>235</v>
      </c>
      <c r="AL30" s="13">
        <v>27</v>
      </c>
      <c r="AM30" s="14">
        <f>AN30+AO30</f>
        <v>87</v>
      </c>
      <c r="AN30" s="13">
        <v>44</v>
      </c>
      <c r="AO30" s="13">
        <v>43</v>
      </c>
      <c r="AQ30" s="100"/>
      <c r="AR30" s="11" t="s">
        <v>346</v>
      </c>
      <c r="AS30" s="13">
        <v>86</v>
      </c>
      <c r="AT30" s="14">
        <f t="shared" si="17"/>
        <v>180</v>
      </c>
      <c r="AU30" s="13">
        <v>80</v>
      </c>
      <c r="AV30" s="13">
        <v>100</v>
      </c>
      <c r="AX30" s="67"/>
      <c r="AY30" s="9" t="s">
        <v>109</v>
      </c>
      <c r="AZ30" s="13">
        <v>261</v>
      </c>
      <c r="BA30" s="14">
        <f t="shared" si="21"/>
        <v>651</v>
      </c>
      <c r="BB30" s="13">
        <v>320</v>
      </c>
      <c r="BC30" s="13">
        <v>331</v>
      </c>
      <c r="BE30" s="67"/>
      <c r="BF30" s="9" t="s">
        <v>87</v>
      </c>
      <c r="BG30" s="13">
        <v>28</v>
      </c>
      <c r="BH30" s="14">
        <f t="shared" si="22"/>
        <v>59</v>
      </c>
      <c r="BI30" s="13">
        <v>30</v>
      </c>
      <c r="BJ30" s="13">
        <v>29</v>
      </c>
      <c r="BL30" s="67"/>
      <c r="BM30" s="9" t="s">
        <v>0</v>
      </c>
      <c r="BN30" s="13">
        <v>28</v>
      </c>
      <c r="BO30" s="14">
        <f t="shared" si="16"/>
        <v>92</v>
      </c>
      <c r="BP30" s="13">
        <v>44</v>
      </c>
      <c r="BQ30" s="13">
        <v>48</v>
      </c>
    </row>
    <row r="31" spans="1:69" s="4" customFormat="1" ht="13.5" customHeight="1" x14ac:dyDescent="0.15">
      <c r="A31" s="67"/>
      <c r="B31" s="11" t="s">
        <v>412</v>
      </c>
      <c r="C31" s="13">
        <v>277</v>
      </c>
      <c r="D31" s="14">
        <f t="shared" si="0"/>
        <v>634</v>
      </c>
      <c r="E31" s="13">
        <v>324</v>
      </c>
      <c r="F31" s="13">
        <v>310</v>
      </c>
      <c r="G31" s="22"/>
      <c r="H31" s="67"/>
      <c r="I31" s="9" t="s">
        <v>54</v>
      </c>
      <c r="J31" s="13">
        <v>451</v>
      </c>
      <c r="K31" s="14">
        <f t="shared" si="18"/>
        <v>1460</v>
      </c>
      <c r="L31" s="13">
        <v>701</v>
      </c>
      <c r="M31" s="13">
        <v>759</v>
      </c>
      <c r="N31" s="22"/>
      <c r="O31" s="67"/>
      <c r="P31" s="9" t="s">
        <v>37</v>
      </c>
      <c r="Q31" s="13">
        <v>158</v>
      </c>
      <c r="R31" s="14">
        <f t="shared" si="19"/>
        <v>380</v>
      </c>
      <c r="S31" s="13">
        <v>192</v>
      </c>
      <c r="T31" s="13">
        <v>188</v>
      </c>
      <c r="U31" s="22"/>
      <c r="V31" s="66" t="s">
        <v>6</v>
      </c>
      <c r="W31" s="26" t="s">
        <v>446</v>
      </c>
      <c r="X31" s="13">
        <v>75</v>
      </c>
      <c r="Y31" s="14">
        <f t="shared" ref="Y31:Y36" si="23">Z31+AA31</f>
        <v>211</v>
      </c>
      <c r="Z31" s="13">
        <v>114</v>
      </c>
      <c r="AA31" s="13">
        <v>97</v>
      </c>
      <c r="AC31" s="72"/>
      <c r="AD31" s="37" t="s">
        <v>449</v>
      </c>
      <c r="AE31" s="13">
        <v>26</v>
      </c>
      <c r="AF31" s="14">
        <f t="shared" si="20"/>
        <v>71</v>
      </c>
      <c r="AG31" s="13">
        <v>40</v>
      </c>
      <c r="AH31" s="13">
        <v>31</v>
      </c>
      <c r="AJ31" s="67"/>
      <c r="AK31" s="11" t="s">
        <v>237</v>
      </c>
      <c r="AL31" s="13">
        <v>41</v>
      </c>
      <c r="AM31" s="14">
        <f>AN31+AO31</f>
        <v>144</v>
      </c>
      <c r="AN31" s="13">
        <v>71</v>
      </c>
      <c r="AO31" s="13">
        <v>73</v>
      </c>
      <c r="AQ31" s="101"/>
      <c r="AR31" s="7" t="s">
        <v>14</v>
      </c>
      <c r="AS31" s="27">
        <f>SUM(AS25:AS30)</f>
        <v>761</v>
      </c>
      <c r="AT31" s="27">
        <f>SUM(AT25:AT30)</f>
        <v>1733</v>
      </c>
      <c r="AU31" s="27">
        <f>SUM(AU25:AU30)</f>
        <v>802</v>
      </c>
      <c r="AV31" s="27">
        <f>SUM(AV25:AV30)</f>
        <v>931</v>
      </c>
      <c r="AX31" s="67"/>
      <c r="AY31" s="9" t="s">
        <v>262</v>
      </c>
      <c r="AZ31" s="13">
        <v>215</v>
      </c>
      <c r="BA31" s="14">
        <f t="shared" si="21"/>
        <v>471</v>
      </c>
      <c r="BB31" s="13">
        <v>232</v>
      </c>
      <c r="BC31" s="13">
        <v>239</v>
      </c>
      <c r="BE31" s="67"/>
      <c r="BF31" s="9" t="s">
        <v>91</v>
      </c>
      <c r="BG31" s="13">
        <v>53</v>
      </c>
      <c r="BH31" s="14">
        <f t="shared" si="22"/>
        <v>111</v>
      </c>
      <c r="BI31" s="13">
        <v>58</v>
      </c>
      <c r="BJ31" s="13">
        <v>53</v>
      </c>
      <c r="BL31" s="67"/>
      <c r="BM31" s="9" t="s">
        <v>458</v>
      </c>
      <c r="BN31" s="13">
        <v>65</v>
      </c>
      <c r="BO31" s="14">
        <f t="shared" si="16"/>
        <v>171</v>
      </c>
      <c r="BP31" s="13">
        <v>90</v>
      </c>
      <c r="BQ31" s="13">
        <v>81</v>
      </c>
    </row>
    <row r="32" spans="1:69" s="4" customFormat="1" ht="13.5" customHeight="1" x14ac:dyDescent="0.15">
      <c r="A32" s="67"/>
      <c r="B32" s="11" t="s">
        <v>413</v>
      </c>
      <c r="C32" s="13">
        <v>292</v>
      </c>
      <c r="D32" s="14">
        <f t="shared" si="0"/>
        <v>704</v>
      </c>
      <c r="E32" s="13">
        <v>345</v>
      </c>
      <c r="F32" s="13">
        <v>359</v>
      </c>
      <c r="G32" s="22"/>
      <c r="H32" s="67"/>
      <c r="I32" s="9" t="s">
        <v>333</v>
      </c>
      <c r="J32" s="13">
        <v>52</v>
      </c>
      <c r="K32" s="14">
        <f t="shared" si="18"/>
        <v>140</v>
      </c>
      <c r="L32" s="13">
        <v>72</v>
      </c>
      <c r="M32" s="13">
        <v>68</v>
      </c>
      <c r="N32" s="22"/>
      <c r="O32" s="67"/>
      <c r="P32" s="9" t="s">
        <v>265</v>
      </c>
      <c r="Q32" s="13">
        <v>91</v>
      </c>
      <c r="R32" s="14">
        <f t="shared" si="19"/>
        <v>206</v>
      </c>
      <c r="S32" s="13">
        <v>112</v>
      </c>
      <c r="T32" s="13">
        <v>94</v>
      </c>
      <c r="U32" s="22"/>
      <c r="V32" s="67"/>
      <c r="W32" s="26" t="s">
        <v>379</v>
      </c>
      <c r="X32" s="13">
        <v>61</v>
      </c>
      <c r="Y32" s="14">
        <f t="shared" si="23"/>
        <v>160</v>
      </c>
      <c r="Z32" s="13">
        <v>73</v>
      </c>
      <c r="AA32" s="13">
        <v>87</v>
      </c>
      <c r="AC32" s="72"/>
      <c r="AD32" s="37" t="s">
        <v>450</v>
      </c>
      <c r="AE32" s="13">
        <v>30</v>
      </c>
      <c r="AF32" s="14">
        <f t="shared" si="20"/>
        <v>77</v>
      </c>
      <c r="AG32" s="13">
        <v>39</v>
      </c>
      <c r="AH32" s="13">
        <v>38</v>
      </c>
      <c r="AJ32" s="67"/>
      <c r="AK32" s="46" t="s">
        <v>454</v>
      </c>
      <c r="AL32" s="13">
        <v>46</v>
      </c>
      <c r="AM32" s="14">
        <f>AN32+AO32</f>
        <v>139</v>
      </c>
      <c r="AN32" s="13">
        <v>69</v>
      </c>
      <c r="AO32" s="13">
        <v>70</v>
      </c>
      <c r="AQ32" s="98" t="s">
        <v>349</v>
      </c>
      <c r="AR32" s="9" t="s">
        <v>349</v>
      </c>
      <c r="AS32" s="13">
        <v>104</v>
      </c>
      <c r="AT32" s="14">
        <f>AU32+AV32</f>
        <v>291</v>
      </c>
      <c r="AU32" s="13">
        <v>145</v>
      </c>
      <c r="AV32" s="13">
        <v>146</v>
      </c>
      <c r="AX32" s="67"/>
      <c r="AY32" s="11" t="s">
        <v>315</v>
      </c>
      <c r="AZ32" s="13">
        <v>211</v>
      </c>
      <c r="BA32" s="14">
        <f t="shared" si="21"/>
        <v>390</v>
      </c>
      <c r="BB32" s="13">
        <v>173</v>
      </c>
      <c r="BC32" s="13">
        <v>217</v>
      </c>
      <c r="BE32" s="67"/>
      <c r="BF32" s="9" t="s">
        <v>130</v>
      </c>
      <c r="BG32" s="13">
        <v>104</v>
      </c>
      <c r="BH32" s="14">
        <f t="shared" si="22"/>
        <v>237</v>
      </c>
      <c r="BI32" s="13">
        <v>108</v>
      </c>
      <c r="BJ32" s="13">
        <v>129</v>
      </c>
      <c r="BL32" s="67"/>
      <c r="BM32" s="9" t="s">
        <v>279</v>
      </c>
      <c r="BN32" s="13">
        <v>86</v>
      </c>
      <c r="BO32" s="14">
        <f t="shared" si="16"/>
        <v>218</v>
      </c>
      <c r="BP32" s="13">
        <v>113</v>
      </c>
      <c r="BQ32" s="13">
        <v>105</v>
      </c>
    </row>
    <row r="33" spans="1:69" s="4" customFormat="1" ht="13.5" customHeight="1" x14ac:dyDescent="0.15">
      <c r="A33" s="67"/>
      <c r="B33" s="11" t="s">
        <v>406</v>
      </c>
      <c r="C33" s="13">
        <v>217</v>
      </c>
      <c r="D33" s="14">
        <f t="shared" si="0"/>
        <v>452</v>
      </c>
      <c r="E33" s="13">
        <v>217</v>
      </c>
      <c r="F33" s="13">
        <v>235</v>
      </c>
      <c r="G33" s="23"/>
      <c r="H33" s="67"/>
      <c r="I33" s="9" t="s">
        <v>148</v>
      </c>
      <c r="J33" s="13">
        <v>301</v>
      </c>
      <c r="K33" s="14">
        <f t="shared" si="18"/>
        <v>724</v>
      </c>
      <c r="L33" s="13">
        <v>364</v>
      </c>
      <c r="M33" s="13">
        <v>360</v>
      </c>
      <c r="N33" s="22"/>
      <c r="O33" s="67"/>
      <c r="P33" s="9" t="s">
        <v>441</v>
      </c>
      <c r="Q33" s="13">
        <v>87</v>
      </c>
      <c r="R33" s="14">
        <f t="shared" si="19"/>
        <v>228</v>
      </c>
      <c r="S33" s="13">
        <v>111</v>
      </c>
      <c r="T33" s="13">
        <v>117</v>
      </c>
      <c r="U33" s="22"/>
      <c r="V33" s="67"/>
      <c r="W33" s="9" t="s">
        <v>158</v>
      </c>
      <c r="X33" s="13">
        <v>47</v>
      </c>
      <c r="Y33" s="14">
        <f t="shared" si="23"/>
        <v>114</v>
      </c>
      <c r="Z33" s="13">
        <v>65</v>
      </c>
      <c r="AA33" s="13">
        <v>49</v>
      </c>
      <c r="AC33" s="72"/>
      <c r="AD33" s="37" t="s">
        <v>138</v>
      </c>
      <c r="AE33" s="13">
        <v>17</v>
      </c>
      <c r="AF33" s="14">
        <f t="shared" si="20"/>
        <v>41</v>
      </c>
      <c r="AG33" s="13">
        <v>23</v>
      </c>
      <c r="AH33" s="13">
        <v>18</v>
      </c>
      <c r="AJ33" s="67"/>
      <c r="AK33" s="11" t="s">
        <v>239</v>
      </c>
      <c r="AL33" s="13">
        <v>39</v>
      </c>
      <c r="AM33" s="14">
        <f>AN33+AO33</f>
        <v>116</v>
      </c>
      <c r="AN33" s="13">
        <v>60</v>
      </c>
      <c r="AO33" s="13">
        <v>56</v>
      </c>
      <c r="AQ33" s="99"/>
      <c r="AR33" s="17" t="s">
        <v>14</v>
      </c>
      <c r="AS33" s="14">
        <f>SUM(AS32)</f>
        <v>104</v>
      </c>
      <c r="AT33" s="14">
        <f>SUM(AT32)</f>
        <v>291</v>
      </c>
      <c r="AU33" s="14">
        <f>SUM(AU32)</f>
        <v>145</v>
      </c>
      <c r="AV33" s="14">
        <f>SUM(AV32)</f>
        <v>146</v>
      </c>
      <c r="AX33" s="67"/>
      <c r="AY33" s="11" t="s">
        <v>135</v>
      </c>
      <c r="AZ33" s="13">
        <v>104</v>
      </c>
      <c r="BA33" s="14">
        <f t="shared" si="21"/>
        <v>233</v>
      </c>
      <c r="BB33" s="13">
        <v>115</v>
      </c>
      <c r="BC33" s="13">
        <v>118</v>
      </c>
      <c r="BE33" s="67"/>
      <c r="BF33" s="9" t="s">
        <v>92</v>
      </c>
      <c r="BG33" s="13">
        <v>66</v>
      </c>
      <c r="BH33" s="14">
        <f t="shared" si="22"/>
        <v>154</v>
      </c>
      <c r="BI33" s="13">
        <v>74</v>
      </c>
      <c r="BJ33" s="13">
        <v>80</v>
      </c>
      <c r="BL33" s="67"/>
      <c r="BM33" s="9" t="s">
        <v>282</v>
      </c>
      <c r="BN33" s="13">
        <v>105</v>
      </c>
      <c r="BO33" s="14">
        <f t="shared" si="16"/>
        <v>326</v>
      </c>
      <c r="BP33" s="13">
        <v>163</v>
      </c>
      <c r="BQ33" s="13">
        <v>163</v>
      </c>
    </row>
    <row r="34" spans="1:69" s="4" customFormat="1" ht="13.5" customHeight="1" x14ac:dyDescent="0.15">
      <c r="A34" s="67"/>
      <c r="B34" s="9" t="s">
        <v>147</v>
      </c>
      <c r="C34" s="13">
        <v>93</v>
      </c>
      <c r="D34" s="14">
        <f t="shared" si="0"/>
        <v>219</v>
      </c>
      <c r="E34" s="13">
        <v>114</v>
      </c>
      <c r="F34" s="13">
        <v>105</v>
      </c>
      <c r="G34" s="22"/>
      <c r="H34" s="67"/>
      <c r="I34" s="9" t="s">
        <v>430</v>
      </c>
      <c r="J34" s="13">
        <v>135</v>
      </c>
      <c r="K34" s="14">
        <f t="shared" si="18"/>
        <v>321</v>
      </c>
      <c r="L34" s="13">
        <v>157</v>
      </c>
      <c r="M34" s="13">
        <v>164</v>
      </c>
      <c r="N34" s="22"/>
      <c r="O34" s="67"/>
      <c r="P34" s="9" t="s">
        <v>366</v>
      </c>
      <c r="Q34" s="13">
        <v>78</v>
      </c>
      <c r="R34" s="14">
        <f t="shared" si="19"/>
        <v>210</v>
      </c>
      <c r="S34" s="13">
        <v>96</v>
      </c>
      <c r="T34" s="13">
        <v>114</v>
      </c>
      <c r="U34" s="22"/>
      <c r="V34" s="67"/>
      <c r="W34" s="9" t="s">
        <v>97</v>
      </c>
      <c r="X34" s="13">
        <v>76</v>
      </c>
      <c r="Y34" s="14">
        <f t="shared" si="23"/>
        <v>219</v>
      </c>
      <c r="Z34" s="13">
        <v>117</v>
      </c>
      <c r="AA34" s="13">
        <v>102</v>
      </c>
      <c r="AC34" s="72"/>
      <c r="AD34" s="37" t="s">
        <v>213</v>
      </c>
      <c r="AE34" s="13">
        <v>25</v>
      </c>
      <c r="AF34" s="14">
        <f t="shared" si="20"/>
        <v>69</v>
      </c>
      <c r="AG34" s="13">
        <v>37</v>
      </c>
      <c r="AH34" s="13">
        <v>32</v>
      </c>
      <c r="AJ34" s="67"/>
      <c r="AK34" s="11" t="s">
        <v>199</v>
      </c>
      <c r="AL34" s="13">
        <v>75</v>
      </c>
      <c r="AM34" s="14">
        <f>AN34+AO34</f>
        <v>216</v>
      </c>
      <c r="AN34" s="13">
        <v>114</v>
      </c>
      <c r="AO34" s="13">
        <v>102</v>
      </c>
      <c r="AQ34" s="102" t="s">
        <v>355</v>
      </c>
      <c r="AR34" s="26" t="s">
        <v>93</v>
      </c>
      <c r="AS34" s="13">
        <v>72</v>
      </c>
      <c r="AT34" s="14">
        <f t="shared" ref="AT34:AT39" si="24">AU34+AV34</f>
        <v>209</v>
      </c>
      <c r="AU34" s="13">
        <v>102</v>
      </c>
      <c r="AV34" s="13">
        <v>107</v>
      </c>
      <c r="AX34" s="67"/>
      <c r="AY34" s="9" t="s">
        <v>2</v>
      </c>
      <c r="AZ34" s="13">
        <v>234</v>
      </c>
      <c r="BA34" s="14">
        <f t="shared" si="21"/>
        <v>485</v>
      </c>
      <c r="BB34" s="13">
        <v>221</v>
      </c>
      <c r="BC34" s="13">
        <v>264</v>
      </c>
      <c r="BE34" s="67"/>
      <c r="BF34" s="9" t="s">
        <v>94</v>
      </c>
      <c r="BG34" s="13">
        <v>15</v>
      </c>
      <c r="BH34" s="14">
        <f t="shared" si="22"/>
        <v>30</v>
      </c>
      <c r="BI34" s="13">
        <v>16</v>
      </c>
      <c r="BJ34" s="13">
        <v>14</v>
      </c>
      <c r="BL34" s="67"/>
      <c r="BM34" s="9" t="s">
        <v>22</v>
      </c>
      <c r="BN34" s="13">
        <v>73</v>
      </c>
      <c r="BO34" s="14">
        <f t="shared" si="16"/>
        <v>194</v>
      </c>
      <c r="BP34" s="13">
        <v>104</v>
      </c>
      <c r="BQ34" s="13">
        <v>90</v>
      </c>
    </row>
    <row r="35" spans="1:69" s="4" customFormat="1" ht="13.5" customHeight="1" x14ac:dyDescent="0.15">
      <c r="A35" s="67"/>
      <c r="B35" s="9" t="s">
        <v>38</v>
      </c>
      <c r="C35" s="13">
        <v>78</v>
      </c>
      <c r="D35" s="14">
        <f t="shared" si="0"/>
        <v>179</v>
      </c>
      <c r="E35" s="13">
        <v>85</v>
      </c>
      <c r="F35" s="13">
        <v>94</v>
      </c>
      <c r="G35" s="22"/>
      <c r="H35" s="67"/>
      <c r="I35" s="9" t="s">
        <v>236</v>
      </c>
      <c r="J35" s="13">
        <v>186</v>
      </c>
      <c r="K35" s="14">
        <f t="shared" si="18"/>
        <v>478</v>
      </c>
      <c r="L35" s="13">
        <v>242</v>
      </c>
      <c r="M35" s="13">
        <v>236</v>
      </c>
      <c r="N35" s="22"/>
      <c r="O35" s="67"/>
      <c r="P35" s="9" t="s">
        <v>177</v>
      </c>
      <c r="Q35" s="13">
        <v>111</v>
      </c>
      <c r="R35" s="14">
        <f t="shared" si="19"/>
        <v>346</v>
      </c>
      <c r="S35" s="13">
        <v>171</v>
      </c>
      <c r="T35" s="13">
        <v>175</v>
      </c>
      <c r="U35" s="22"/>
      <c r="V35" s="67"/>
      <c r="W35" s="9" t="s">
        <v>447</v>
      </c>
      <c r="X35" s="13">
        <v>91</v>
      </c>
      <c r="Y35" s="14">
        <f t="shared" si="23"/>
        <v>254</v>
      </c>
      <c r="Z35" s="13">
        <v>120</v>
      </c>
      <c r="AA35" s="13">
        <v>134</v>
      </c>
      <c r="AC35" s="72"/>
      <c r="AD35" s="37" t="s">
        <v>360</v>
      </c>
      <c r="AE35" s="13">
        <v>13</v>
      </c>
      <c r="AF35" s="14">
        <f t="shared" si="20"/>
        <v>31</v>
      </c>
      <c r="AG35" s="13">
        <v>16</v>
      </c>
      <c r="AH35" s="13">
        <v>15</v>
      </c>
      <c r="AJ35" s="68"/>
      <c r="AK35" s="17" t="s">
        <v>14</v>
      </c>
      <c r="AL35" s="14">
        <f>SUM(AL30:AL34)</f>
        <v>228</v>
      </c>
      <c r="AM35" s="14">
        <f>SUM(AM30:AM34)</f>
        <v>702</v>
      </c>
      <c r="AN35" s="14">
        <f>SUM(AN30:AN34)</f>
        <v>358</v>
      </c>
      <c r="AO35" s="14">
        <f>SUM(AO30:AO34)</f>
        <v>344</v>
      </c>
      <c r="AQ35" s="103"/>
      <c r="AR35" s="9" t="s">
        <v>355</v>
      </c>
      <c r="AS35" s="13">
        <v>135</v>
      </c>
      <c r="AT35" s="14">
        <f t="shared" si="24"/>
        <v>334</v>
      </c>
      <c r="AU35" s="13">
        <v>178</v>
      </c>
      <c r="AV35" s="13">
        <v>156</v>
      </c>
      <c r="AX35" s="67"/>
      <c r="AY35" s="9" t="s">
        <v>7</v>
      </c>
      <c r="AZ35" s="13">
        <v>261</v>
      </c>
      <c r="BA35" s="14">
        <f t="shared" si="21"/>
        <v>587</v>
      </c>
      <c r="BB35" s="13">
        <v>289</v>
      </c>
      <c r="BC35" s="13">
        <v>298</v>
      </c>
      <c r="BE35" s="67"/>
      <c r="BF35" s="9" t="s">
        <v>61</v>
      </c>
      <c r="BG35" s="13">
        <v>17</v>
      </c>
      <c r="BH35" s="14">
        <f t="shared" si="22"/>
        <v>40</v>
      </c>
      <c r="BI35" s="13">
        <v>19</v>
      </c>
      <c r="BJ35" s="13">
        <v>21</v>
      </c>
      <c r="BL35" s="67"/>
      <c r="BM35" s="9" t="s">
        <v>283</v>
      </c>
      <c r="BN35" s="13">
        <v>56</v>
      </c>
      <c r="BO35" s="14">
        <f t="shared" si="16"/>
        <v>161</v>
      </c>
      <c r="BP35" s="13">
        <v>79</v>
      </c>
      <c r="BQ35" s="13">
        <v>82</v>
      </c>
    </row>
    <row r="36" spans="1:69" s="4" customFormat="1" ht="13.5" customHeight="1" x14ac:dyDescent="0.15">
      <c r="A36" s="67"/>
      <c r="B36" s="9" t="s">
        <v>33</v>
      </c>
      <c r="C36" s="13">
        <v>43</v>
      </c>
      <c r="D36" s="14">
        <f t="shared" si="0"/>
        <v>90</v>
      </c>
      <c r="E36" s="13">
        <v>39</v>
      </c>
      <c r="F36" s="13">
        <v>51</v>
      </c>
      <c r="G36" s="23"/>
      <c r="H36" s="67"/>
      <c r="I36" s="9" t="s">
        <v>418</v>
      </c>
      <c r="J36" s="13">
        <v>144</v>
      </c>
      <c r="K36" s="14">
        <f t="shared" si="18"/>
        <v>330</v>
      </c>
      <c r="L36" s="13">
        <v>152</v>
      </c>
      <c r="M36" s="13">
        <v>178</v>
      </c>
      <c r="N36" s="22"/>
      <c r="O36" s="67"/>
      <c r="P36" s="9" t="s">
        <v>47</v>
      </c>
      <c r="Q36" s="13">
        <v>155</v>
      </c>
      <c r="R36" s="14">
        <f t="shared" si="19"/>
        <v>276</v>
      </c>
      <c r="S36" s="13">
        <v>122</v>
      </c>
      <c r="T36" s="13">
        <v>154</v>
      </c>
      <c r="U36" s="22"/>
      <c r="V36" s="67"/>
      <c r="W36" s="9" t="s">
        <v>263</v>
      </c>
      <c r="X36" s="13">
        <v>99</v>
      </c>
      <c r="Y36" s="14">
        <f t="shared" si="23"/>
        <v>211</v>
      </c>
      <c r="Z36" s="13">
        <v>113</v>
      </c>
      <c r="AA36" s="13">
        <v>98</v>
      </c>
      <c r="AC36" s="73"/>
      <c r="AD36" s="34" t="s">
        <v>14</v>
      </c>
      <c r="AE36" s="42">
        <f>SUM(AE29:AE35)</f>
        <v>211</v>
      </c>
      <c r="AF36" s="42">
        <f>SUM(AF29:AF35)</f>
        <v>562</v>
      </c>
      <c r="AG36" s="42">
        <f>SUM(AG29:AG35)</f>
        <v>294</v>
      </c>
      <c r="AH36" s="42">
        <f>SUM(AH29:AH35)</f>
        <v>268</v>
      </c>
      <c r="AQ36" s="103"/>
      <c r="AR36" s="9" t="s">
        <v>356</v>
      </c>
      <c r="AS36" s="13">
        <v>45</v>
      </c>
      <c r="AT36" s="14">
        <f t="shared" si="24"/>
        <v>110</v>
      </c>
      <c r="AU36" s="13">
        <v>57</v>
      </c>
      <c r="AV36" s="13">
        <v>53</v>
      </c>
      <c r="AX36" s="67"/>
      <c r="AY36" s="9" t="s">
        <v>48</v>
      </c>
      <c r="AZ36" s="13">
        <v>296</v>
      </c>
      <c r="BA36" s="14">
        <f t="shared" si="21"/>
        <v>700</v>
      </c>
      <c r="BB36" s="13">
        <v>346</v>
      </c>
      <c r="BC36" s="13">
        <v>354</v>
      </c>
      <c r="BE36" s="67"/>
      <c r="BF36" s="9" t="s">
        <v>35</v>
      </c>
      <c r="BG36" s="13">
        <v>18</v>
      </c>
      <c r="BH36" s="14">
        <f t="shared" si="22"/>
        <v>34</v>
      </c>
      <c r="BI36" s="13">
        <v>18</v>
      </c>
      <c r="BJ36" s="13">
        <v>16</v>
      </c>
      <c r="BL36" s="67"/>
      <c r="BM36" s="9" t="s">
        <v>224</v>
      </c>
      <c r="BN36" s="13">
        <v>62</v>
      </c>
      <c r="BO36" s="14">
        <f t="shared" si="16"/>
        <v>163</v>
      </c>
      <c r="BP36" s="13">
        <v>90</v>
      </c>
      <c r="BQ36" s="13">
        <v>73</v>
      </c>
    </row>
    <row r="37" spans="1:69" s="4" customFormat="1" ht="13.5" customHeight="1" x14ac:dyDescent="0.15">
      <c r="A37" s="67"/>
      <c r="B37" s="9" t="s">
        <v>336</v>
      </c>
      <c r="C37" s="13">
        <v>118</v>
      </c>
      <c r="D37" s="14">
        <f t="shared" si="0"/>
        <v>212</v>
      </c>
      <c r="E37" s="13">
        <v>104</v>
      </c>
      <c r="F37" s="13">
        <v>108</v>
      </c>
      <c r="G37" s="22"/>
      <c r="H37" s="67"/>
      <c r="I37" s="9" t="s">
        <v>170</v>
      </c>
      <c r="J37" s="13">
        <v>77</v>
      </c>
      <c r="K37" s="14">
        <f t="shared" si="18"/>
        <v>223</v>
      </c>
      <c r="L37" s="13">
        <v>113</v>
      </c>
      <c r="M37" s="13">
        <v>110</v>
      </c>
      <c r="N37" s="22"/>
      <c r="O37" s="67"/>
      <c r="P37" s="9" t="s">
        <v>386</v>
      </c>
      <c r="Q37" s="13">
        <v>57</v>
      </c>
      <c r="R37" s="14">
        <f t="shared" si="19"/>
        <v>127</v>
      </c>
      <c r="S37" s="13">
        <v>65</v>
      </c>
      <c r="T37" s="13">
        <v>62</v>
      </c>
      <c r="U37" s="22"/>
      <c r="V37" s="68"/>
      <c r="W37" s="17" t="s">
        <v>14</v>
      </c>
      <c r="X37" s="14">
        <f>SUM(X31:X36)</f>
        <v>449</v>
      </c>
      <c r="Y37" s="14">
        <f>SUM(Y31:Y36)</f>
        <v>1169</v>
      </c>
      <c r="Z37" s="14">
        <f>SUM(Z31:Z36)</f>
        <v>602</v>
      </c>
      <c r="AA37" s="14">
        <f>SUM(AA31:AA36)</f>
        <v>567</v>
      </c>
      <c r="AC37" s="35"/>
      <c r="AD37" s="39"/>
      <c r="AE37" s="43"/>
      <c r="AF37" s="43"/>
      <c r="AG37" s="43"/>
      <c r="AH37" s="43"/>
      <c r="AQ37" s="103"/>
      <c r="AR37" s="9" t="s">
        <v>357</v>
      </c>
      <c r="AS37" s="13">
        <v>16</v>
      </c>
      <c r="AT37" s="14">
        <f t="shared" si="24"/>
        <v>35</v>
      </c>
      <c r="AU37" s="13">
        <v>19</v>
      </c>
      <c r="AV37" s="13">
        <v>16</v>
      </c>
      <c r="AX37" s="67"/>
      <c r="AY37" s="9" t="s">
        <v>127</v>
      </c>
      <c r="AZ37" s="13">
        <v>100</v>
      </c>
      <c r="BA37" s="14">
        <f t="shared" si="21"/>
        <v>208</v>
      </c>
      <c r="BB37" s="13">
        <v>108</v>
      </c>
      <c r="BC37" s="13">
        <v>100</v>
      </c>
      <c r="BE37" s="67"/>
      <c r="BF37" s="9" t="s">
        <v>95</v>
      </c>
      <c r="BG37" s="13">
        <v>8</v>
      </c>
      <c r="BH37" s="14">
        <f t="shared" si="22"/>
        <v>17</v>
      </c>
      <c r="BI37" s="13">
        <v>9</v>
      </c>
      <c r="BJ37" s="13">
        <v>8</v>
      </c>
      <c r="BL37" s="67"/>
      <c r="BM37" s="9" t="s">
        <v>459</v>
      </c>
      <c r="BN37" s="13">
        <v>127</v>
      </c>
      <c r="BO37" s="14">
        <f t="shared" si="16"/>
        <v>356</v>
      </c>
      <c r="BP37" s="13">
        <v>169</v>
      </c>
      <c r="BQ37" s="13">
        <v>187</v>
      </c>
    </row>
    <row r="38" spans="1:69" s="4" customFormat="1" ht="13.5" customHeight="1" x14ac:dyDescent="0.15">
      <c r="A38" s="67"/>
      <c r="B38" s="9" t="s">
        <v>415</v>
      </c>
      <c r="C38" s="13">
        <v>344</v>
      </c>
      <c r="D38" s="14">
        <f t="shared" si="0"/>
        <v>657</v>
      </c>
      <c r="E38" s="13">
        <v>336</v>
      </c>
      <c r="F38" s="13">
        <v>321</v>
      </c>
      <c r="G38" s="22"/>
      <c r="H38" s="68"/>
      <c r="I38" s="17" t="s">
        <v>14</v>
      </c>
      <c r="J38" s="14">
        <f>SUM(J27:J37)</f>
        <v>2798</v>
      </c>
      <c r="K38" s="14">
        <f>SUM(K27:K37)</f>
        <v>7055</v>
      </c>
      <c r="L38" s="14">
        <f>SUM(L27:L37)</f>
        <v>3460</v>
      </c>
      <c r="M38" s="14">
        <f>SUM(M27:M37)</f>
        <v>3595</v>
      </c>
      <c r="N38" s="22"/>
      <c r="O38" s="67"/>
      <c r="P38" s="9" t="s">
        <v>361</v>
      </c>
      <c r="Q38" s="13">
        <v>49</v>
      </c>
      <c r="R38" s="14">
        <f t="shared" si="19"/>
        <v>133</v>
      </c>
      <c r="S38" s="13">
        <v>64</v>
      </c>
      <c r="T38" s="13">
        <v>69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103"/>
      <c r="AR38" s="9" t="s">
        <v>238</v>
      </c>
      <c r="AS38" s="13">
        <v>77</v>
      </c>
      <c r="AT38" s="14">
        <f t="shared" si="24"/>
        <v>217</v>
      </c>
      <c r="AU38" s="13">
        <v>108</v>
      </c>
      <c r="AV38" s="13">
        <v>109</v>
      </c>
      <c r="AX38" s="67"/>
      <c r="AY38" s="9" t="s">
        <v>23</v>
      </c>
      <c r="AZ38" s="13">
        <v>111</v>
      </c>
      <c r="BA38" s="14">
        <f t="shared" si="21"/>
        <v>235</v>
      </c>
      <c r="BB38" s="13">
        <v>112</v>
      </c>
      <c r="BC38" s="13">
        <v>123</v>
      </c>
      <c r="BE38" s="67"/>
      <c r="BF38" s="9" t="s">
        <v>96</v>
      </c>
      <c r="BG38" s="13">
        <v>10</v>
      </c>
      <c r="BH38" s="14">
        <f t="shared" si="22"/>
        <v>15</v>
      </c>
      <c r="BI38" s="13">
        <v>7</v>
      </c>
      <c r="BJ38" s="13">
        <v>8</v>
      </c>
      <c r="BL38" s="68"/>
      <c r="BM38" s="17" t="s">
        <v>14</v>
      </c>
      <c r="BN38" s="14">
        <f>SUM(BN22:BN37)</f>
        <v>1559</v>
      </c>
      <c r="BO38" s="14">
        <f>SUM(BO22:BO37)</f>
        <v>4284</v>
      </c>
      <c r="BP38" s="14">
        <f>SUM(BP22:BP37)</f>
        <v>2154</v>
      </c>
      <c r="BQ38" s="14">
        <f>SUM(BQ22:BQ37)</f>
        <v>2130</v>
      </c>
    </row>
    <row r="39" spans="1:69" s="4" customFormat="1" ht="13.5" customHeight="1" x14ac:dyDescent="0.15">
      <c r="A39" s="67"/>
      <c r="B39" s="9" t="s">
        <v>150</v>
      </c>
      <c r="C39" s="13">
        <v>363</v>
      </c>
      <c r="D39" s="14">
        <f t="shared" si="0"/>
        <v>756</v>
      </c>
      <c r="E39" s="13">
        <v>394</v>
      </c>
      <c r="F39" s="13">
        <v>362</v>
      </c>
      <c r="G39" s="24"/>
      <c r="H39" s="66" t="s">
        <v>84</v>
      </c>
      <c r="I39" s="26" t="s">
        <v>338</v>
      </c>
      <c r="J39" s="13">
        <v>38</v>
      </c>
      <c r="K39" s="14">
        <f t="shared" ref="K39:K47" si="25">L39+M39</f>
        <v>112</v>
      </c>
      <c r="L39" s="13">
        <v>58</v>
      </c>
      <c r="M39" s="13">
        <v>54</v>
      </c>
      <c r="N39" s="22"/>
      <c r="O39" s="67"/>
      <c r="P39" s="9" t="s">
        <v>347</v>
      </c>
      <c r="Q39" s="13">
        <v>76</v>
      </c>
      <c r="R39" s="14">
        <f t="shared" si="19"/>
        <v>187</v>
      </c>
      <c r="S39" s="13">
        <v>83</v>
      </c>
      <c r="T39" s="13">
        <v>104</v>
      </c>
      <c r="U39" s="22"/>
      <c r="V39" s="22"/>
      <c r="W39" s="22"/>
      <c r="X39" s="22"/>
      <c r="Y39" s="22"/>
      <c r="Z39" s="22"/>
      <c r="AA39" s="22"/>
      <c r="AQ39" s="103"/>
      <c r="AR39" s="9" t="s">
        <v>286</v>
      </c>
      <c r="AS39" s="13">
        <v>101</v>
      </c>
      <c r="AT39" s="14">
        <f t="shared" si="24"/>
        <v>250</v>
      </c>
      <c r="AU39" s="13">
        <v>139</v>
      </c>
      <c r="AV39" s="13">
        <v>111</v>
      </c>
      <c r="AX39" s="67"/>
      <c r="AY39" s="9" t="s">
        <v>128</v>
      </c>
      <c r="AZ39" s="13">
        <v>211</v>
      </c>
      <c r="BA39" s="14">
        <f t="shared" si="21"/>
        <v>499</v>
      </c>
      <c r="BB39" s="13">
        <v>257</v>
      </c>
      <c r="BC39" s="13">
        <v>242</v>
      </c>
      <c r="BE39" s="68"/>
      <c r="BF39" s="17" t="s">
        <v>14</v>
      </c>
      <c r="BG39" s="14">
        <f>SUM(BG29:BG38)</f>
        <v>346</v>
      </c>
      <c r="BH39" s="14">
        <f>SUM(BH29:BH38)</f>
        <v>755</v>
      </c>
      <c r="BI39" s="14">
        <f>SUM(BI29:BI38)</f>
        <v>371</v>
      </c>
      <c r="BJ39" s="14">
        <f>SUM(BJ29:BJ38)</f>
        <v>384</v>
      </c>
      <c r="BL39" s="66" t="s">
        <v>39</v>
      </c>
      <c r="BM39" s="26" t="s">
        <v>460</v>
      </c>
      <c r="BN39" s="13">
        <v>53</v>
      </c>
      <c r="BO39" s="14">
        <f t="shared" ref="BO39:BO49" si="26">BP39+BQ39</f>
        <v>130</v>
      </c>
      <c r="BP39" s="13">
        <v>66</v>
      </c>
      <c r="BQ39" s="13">
        <v>64</v>
      </c>
    </row>
    <row r="40" spans="1:69" s="4" customFormat="1" ht="13.5" customHeight="1" x14ac:dyDescent="0.15">
      <c r="A40" s="67"/>
      <c r="B40" s="9" t="s">
        <v>151</v>
      </c>
      <c r="C40" s="13">
        <v>508</v>
      </c>
      <c r="D40" s="14">
        <f t="shared" si="0"/>
        <v>1133</v>
      </c>
      <c r="E40" s="13">
        <v>554</v>
      </c>
      <c r="F40" s="13">
        <v>579</v>
      </c>
      <c r="G40" s="22"/>
      <c r="H40" s="67"/>
      <c r="I40" s="9" t="s">
        <v>165</v>
      </c>
      <c r="J40" s="13">
        <v>76</v>
      </c>
      <c r="K40" s="14">
        <f t="shared" si="25"/>
        <v>196</v>
      </c>
      <c r="L40" s="13">
        <v>105</v>
      </c>
      <c r="M40" s="13">
        <v>91</v>
      </c>
      <c r="N40" s="22"/>
      <c r="O40" s="67"/>
      <c r="P40" s="31" t="s">
        <v>427</v>
      </c>
      <c r="Q40" s="13">
        <v>70</v>
      </c>
      <c r="R40" s="14">
        <f t="shared" si="19"/>
        <v>191</v>
      </c>
      <c r="S40" s="13">
        <v>89</v>
      </c>
      <c r="T40" s="13">
        <v>102</v>
      </c>
      <c r="U40" s="22"/>
      <c r="V40" s="22"/>
      <c r="W40" s="22"/>
      <c r="X40" s="22"/>
      <c r="Y40" s="22"/>
      <c r="Z40" s="22"/>
      <c r="AA40" s="22"/>
      <c r="AQ40" s="104"/>
      <c r="AR40" s="7" t="s">
        <v>14</v>
      </c>
      <c r="AS40" s="27">
        <f>SUM(AS34:AS39)</f>
        <v>446</v>
      </c>
      <c r="AT40" s="27">
        <f>SUM(AT34:AT39)</f>
        <v>1155</v>
      </c>
      <c r="AU40" s="27">
        <f>SUM(AU34:AU39)</f>
        <v>603</v>
      </c>
      <c r="AV40" s="27">
        <f>SUM(AV34:AV39)</f>
        <v>552</v>
      </c>
      <c r="AX40" s="68"/>
      <c r="AY40" s="7" t="s">
        <v>14</v>
      </c>
      <c r="AZ40" s="27">
        <f>SUM(AZ29:AZ39)</f>
        <v>2027</v>
      </c>
      <c r="BA40" s="27">
        <f>SUM(BA29:BA39)</f>
        <v>4510</v>
      </c>
      <c r="BB40" s="27">
        <f>SUM(BB29:BB39)</f>
        <v>2193</v>
      </c>
      <c r="BC40" s="27">
        <f>SUM(BC29:BC39)</f>
        <v>2317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v>61</v>
      </c>
      <c r="BO40" s="14">
        <f t="shared" si="26"/>
        <v>161</v>
      </c>
      <c r="BP40" s="13">
        <v>85</v>
      </c>
      <c r="BQ40" s="13">
        <v>76</v>
      </c>
    </row>
    <row r="41" spans="1:69" s="4" customFormat="1" ht="13.5" customHeight="1" x14ac:dyDescent="0.15">
      <c r="A41" s="67"/>
      <c r="B41" s="9" t="s">
        <v>153</v>
      </c>
      <c r="C41" s="13">
        <v>434</v>
      </c>
      <c r="D41" s="14">
        <f t="shared" si="0"/>
        <v>870</v>
      </c>
      <c r="E41" s="13">
        <v>431</v>
      </c>
      <c r="F41" s="13">
        <v>439</v>
      </c>
      <c r="G41" s="22"/>
      <c r="H41" s="67"/>
      <c r="I41" s="9" t="s">
        <v>76</v>
      </c>
      <c r="J41" s="13">
        <v>188</v>
      </c>
      <c r="K41" s="14">
        <f t="shared" si="25"/>
        <v>455</v>
      </c>
      <c r="L41" s="13">
        <v>226</v>
      </c>
      <c r="M41" s="13">
        <v>229</v>
      </c>
      <c r="N41" s="22"/>
      <c r="O41" s="67"/>
      <c r="P41" s="7" t="s">
        <v>14</v>
      </c>
      <c r="Q41" s="27">
        <f>SUM(Q29:Q40)</f>
        <v>1340</v>
      </c>
      <c r="R41" s="27">
        <f>SUM(R29:R40)</f>
        <v>3252</v>
      </c>
      <c r="S41" s="27">
        <f>SUM(S29:S40)</f>
        <v>1580</v>
      </c>
      <c r="T41" s="27">
        <f>SUM(T29:T40)</f>
        <v>1672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181</v>
      </c>
      <c r="AR41" s="9" t="s">
        <v>86</v>
      </c>
      <c r="AS41" s="13">
        <v>57</v>
      </c>
      <c r="AT41" s="14">
        <f>AU41+AV41</f>
        <v>161</v>
      </c>
      <c r="AU41" s="13">
        <v>83</v>
      </c>
      <c r="AV41" s="13">
        <v>78</v>
      </c>
      <c r="AX41" s="66" t="s">
        <v>107</v>
      </c>
      <c r="AY41" s="9" t="s">
        <v>50</v>
      </c>
      <c r="AZ41" s="13">
        <v>59</v>
      </c>
      <c r="BA41" s="14">
        <f t="shared" ref="BA41:BA46" si="27">BB41+BC41</f>
        <v>186</v>
      </c>
      <c r="BB41" s="13">
        <v>96</v>
      </c>
      <c r="BC41" s="13">
        <v>90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v>63</v>
      </c>
      <c r="BO41" s="14">
        <f t="shared" si="26"/>
        <v>191</v>
      </c>
      <c r="BP41" s="13">
        <v>99</v>
      </c>
      <c r="BQ41" s="13">
        <v>92</v>
      </c>
    </row>
    <row r="42" spans="1:69" s="4" customFormat="1" ht="13.5" customHeight="1" x14ac:dyDescent="0.15">
      <c r="A42" s="67"/>
      <c r="B42" s="9" t="s">
        <v>359</v>
      </c>
      <c r="C42" s="13">
        <v>175</v>
      </c>
      <c r="D42" s="14">
        <f t="shared" si="0"/>
        <v>309</v>
      </c>
      <c r="E42" s="13">
        <v>156</v>
      </c>
      <c r="F42" s="13">
        <v>153</v>
      </c>
      <c r="G42" s="24"/>
      <c r="H42" s="67"/>
      <c r="I42" s="9" t="s">
        <v>166</v>
      </c>
      <c r="J42" s="13">
        <v>44</v>
      </c>
      <c r="K42" s="14">
        <f t="shared" si="25"/>
        <v>117</v>
      </c>
      <c r="L42" s="13">
        <v>57</v>
      </c>
      <c r="M42" s="13">
        <v>60</v>
      </c>
      <c r="N42" s="22"/>
      <c r="O42" s="66" t="s">
        <v>62</v>
      </c>
      <c r="P42" s="9" t="s">
        <v>75</v>
      </c>
      <c r="Q42" s="13">
        <v>229</v>
      </c>
      <c r="R42" s="14">
        <f t="shared" ref="R42:R52" si="28">S42+T42</f>
        <v>533</v>
      </c>
      <c r="S42" s="13">
        <v>252</v>
      </c>
      <c r="T42" s="13">
        <v>281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v>65</v>
      </c>
      <c r="AT42" s="14">
        <f>AU42+AV42</f>
        <v>173</v>
      </c>
      <c r="AU42" s="13">
        <v>87</v>
      </c>
      <c r="AV42" s="13">
        <v>86</v>
      </c>
      <c r="AX42" s="67"/>
      <c r="AY42" s="11" t="s">
        <v>274</v>
      </c>
      <c r="AZ42" s="13">
        <v>144</v>
      </c>
      <c r="BA42" s="14">
        <f t="shared" si="27"/>
        <v>360</v>
      </c>
      <c r="BB42" s="13">
        <v>179</v>
      </c>
      <c r="BC42" s="13">
        <v>181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v>82</v>
      </c>
      <c r="BO42" s="14">
        <f t="shared" si="26"/>
        <v>201</v>
      </c>
      <c r="BP42" s="13">
        <v>90</v>
      </c>
      <c r="BQ42" s="13">
        <v>111</v>
      </c>
    </row>
    <row r="43" spans="1:69" s="4" customFormat="1" ht="13.5" customHeight="1" x14ac:dyDescent="0.15">
      <c r="A43" s="67"/>
      <c r="B43" s="9" t="s">
        <v>137</v>
      </c>
      <c r="C43" s="13">
        <v>67</v>
      </c>
      <c r="D43" s="14">
        <f t="shared" si="0"/>
        <v>153</v>
      </c>
      <c r="E43" s="13">
        <v>79</v>
      </c>
      <c r="F43" s="13">
        <v>74</v>
      </c>
      <c r="G43" s="22"/>
      <c r="H43" s="67"/>
      <c r="I43" s="9" t="s">
        <v>132</v>
      </c>
      <c r="J43" s="13">
        <v>76</v>
      </c>
      <c r="K43" s="14">
        <f t="shared" si="25"/>
        <v>234</v>
      </c>
      <c r="L43" s="13">
        <v>122</v>
      </c>
      <c r="M43" s="13">
        <v>112</v>
      </c>
      <c r="N43" s="22"/>
      <c r="O43" s="67"/>
      <c r="P43" s="9" t="s">
        <v>9</v>
      </c>
      <c r="Q43" s="13">
        <v>188</v>
      </c>
      <c r="R43" s="14">
        <f t="shared" si="28"/>
        <v>433</v>
      </c>
      <c r="S43" s="13">
        <v>214</v>
      </c>
      <c r="T43" s="13">
        <v>219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122</v>
      </c>
      <c r="AT43" s="14">
        <f>SUM(AT41:AT42)</f>
        <v>334</v>
      </c>
      <c r="AU43" s="14">
        <f>SUM(AU41:AU42)</f>
        <v>170</v>
      </c>
      <c r="AV43" s="14">
        <f>SUM(AV41:AV42)</f>
        <v>164</v>
      </c>
      <c r="AX43" s="67"/>
      <c r="AY43" s="9" t="s">
        <v>26</v>
      </c>
      <c r="AZ43" s="13">
        <v>200</v>
      </c>
      <c r="BA43" s="14">
        <f t="shared" si="27"/>
        <v>475</v>
      </c>
      <c r="BB43" s="13">
        <v>249</v>
      </c>
      <c r="BC43" s="13">
        <v>226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v>76</v>
      </c>
      <c r="BO43" s="14">
        <f t="shared" si="26"/>
        <v>226</v>
      </c>
      <c r="BP43" s="13">
        <v>115</v>
      </c>
      <c r="BQ43" s="13">
        <v>111</v>
      </c>
    </row>
    <row r="44" spans="1:69" s="4" customFormat="1" ht="13.5" customHeight="1" x14ac:dyDescent="0.15">
      <c r="A44" s="67"/>
      <c r="B44" s="9" t="s">
        <v>11</v>
      </c>
      <c r="C44" s="13">
        <v>213</v>
      </c>
      <c r="D44" s="14">
        <f t="shared" si="0"/>
        <v>397</v>
      </c>
      <c r="E44" s="13">
        <v>186</v>
      </c>
      <c r="F44" s="13">
        <v>211</v>
      </c>
      <c r="G44" s="22"/>
      <c r="H44" s="67"/>
      <c r="I44" s="9" t="s">
        <v>362</v>
      </c>
      <c r="J44" s="13">
        <v>66</v>
      </c>
      <c r="K44" s="14">
        <f t="shared" si="25"/>
        <v>155</v>
      </c>
      <c r="L44" s="13">
        <v>76</v>
      </c>
      <c r="M44" s="13">
        <v>79</v>
      </c>
      <c r="N44" s="22"/>
      <c r="O44" s="67"/>
      <c r="P44" s="9" t="s">
        <v>102</v>
      </c>
      <c r="Q44" s="13">
        <v>83</v>
      </c>
      <c r="R44" s="14">
        <f t="shared" si="28"/>
        <v>213</v>
      </c>
      <c r="S44" s="13">
        <v>105</v>
      </c>
      <c r="T44" s="13">
        <v>108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v>62</v>
      </c>
      <c r="BA44" s="14">
        <f t="shared" si="27"/>
        <v>165</v>
      </c>
      <c r="BB44" s="13">
        <v>75</v>
      </c>
      <c r="BC44" s="13">
        <v>90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v>110</v>
      </c>
      <c r="BO44" s="14">
        <f t="shared" si="26"/>
        <v>323</v>
      </c>
      <c r="BP44" s="13">
        <v>166</v>
      </c>
      <c r="BQ44" s="13">
        <v>157</v>
      </c>
    </row>
    <row r="45" spans="1:69" s="4" customFormat="1" ht="13.5" customHeight="1" x14ac:dyDescent="0.15">
      <c r="A45" s="67"/>
      <c r="B45" s="9" t="s">
        <v>416</v>
      </c>
      <c r="C45" s="13">
        <v>58</v>
      </c>
      <c r="D45" s="14">
        <f t="shared" si="0"/>
        <v>118</v>
      </c>
      <c r="E45" s="13">
        <v>65</v>
      </c>
      <c r="F45" s="13">
        <v>53</v>
      </c>
      <c r="G45" s="24"/>
      <c r="H45" s="67"/>
      <c r="I45" s="9" t="s">
        <v>168</v>
      </c>
      <c r="J45" s="13">
        <v>208</v>
      </c>
      <c r="K45" s="14">
        <f t="shared" si="25"/>
        <v>503</v>
      </c>
      <c r="L45" s="13">
        <v>231</v>
      </c>
      <c r="M45" s="13">
        <v>272</v>
      </c>
      <c r="N45" s="22"/>
      <c r="O45" s="67"/>
      <c r="P45" s="9" t="s">
        <v>179</v>
      </c>
      <c r="Q45" s="13">
        <v>55</v>
      </c>
      <c r="R45" s="14">
        <f t="shared" si="28"/>
        <v>146</v>
      </c>
      <c r="S45" s="13">
        <v>74</v>
      </c>
      <c r="T45" s="13">
        <v>72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v>96</v>
      </c>
      <c r="BA45" s="14">
        <f t="shared" si="27"/>
        <v>242</v>
      </c>
      <c r="BB45" s="13">
        <v>114</v>
      </c>
      <c r="BC45" s="13">
        <v>128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v>73</v>
      </c>
      <c r="BO45" s="14">
        <f t="shared" si="26"/>
        <v>221</v>
      </c>
      <c r="BP45" s="13">
        <v>97</v>
      </c>
      <c r="BQ45" s="13">
        <v>124</v>
      </c>
    </row>
    <row r="46" spans="1:69" s="4" customFormat="1" ht="13.5" customHeight="1" x14ac:dyDescent="0.15">
      <c r="A46" s="67"/>
      <c r="B46" s="9" t="s">
        <v>164</v>
      </c>
      <c r="C46" s="13">
        <v>140</v>
      </c>
      <c r="D46" s="14">
        <f t="shared" si="0"/>
        <v>279</v>
      </c>
      <c r="E46" s="13">
        <v>121</v>
      </c>
      <c r="F46" s="13">
        <v>158</v>
      </c>
      <c r="G46" s="22"/>
      <c r="H46" s="67"/>
      <c r="I46" s="9" t="s">
        <v>431</v>
      </c>
      <c r="J46" s="13">
        <v>43</v>
      </c>
      <c r="K46" s="14">
        <f t="shared" si="25"/>
        <v>122</v>
      </c>
      <c r="L46" s="13">
        <v>58</v>
      </c>
      <c r="M46" s="13">
        <v>64</v>
      </c>
      <c r="N46" s="22"/>
      <c r="O46" s="67"/>
      <c r="P46" s="9" t="s">
        <v>4</v>
      </c>
      <c r="Q46" s="13">
        <v>65</v>
      </c>
      <c r="R46" s="14">
        <f t="shared" si="28"/>
        <v>203</v>
      </c>
      <c r="S46" s="13">
        <v>96</v>
      </c>
      <c r="T46" s="13">
        <v>107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v>44</v>
      </c>
      <c r="BA46" s="14">
        <f t="shared" si="27"/>
        <v>108</v>
      </c>
      <c r="BB46" s="13">
        <v>60</v>
      </c>
      <c r="BC46" s="13">
        <v>48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v>71</v>
      </c>
      <c r="BO46" s="14">
        <f t="shared" si="26"/>
        <v>182</v>
      </c>
      <c r="BP46" s="13">
        <v>88</v>
      </c>
      <c r="BQ46" s="13">
        <v>94</v>
      </c>
    </row>
    <row r="47" spans="1:69" s="4" customFormat="1" ht="13.5" customHeight="1" x14ac:dyDescent="0.15">
      <c r="A47" s="67"/>
      <c r="B47" s="9" t="s">
        <v>414</v>
      </c>
      <c r="C47" s="13">
        <v>70</v>
      </c>
      <c r="D47" s="14">
        <f t="shared" si="0"/>
        <v>143</v>
      </c>
      <c r="E47" s="13">
        <v>70</v>
      </c>
      <c r="F47" s="13">
        <v>73</v>
      </c>
      <c r="G47" s="22"/>
      <c r="H47" s="67"/>
      <c r="I47" s="9" t="s">
        <v>171</v>
      </c>
      <c r="J47" s="13">
        <v>38</v>
      </c>
      <c r="K47" s="14">
        <f t="shared" si="25"/>
        <v>101</v>
      </c>
      <c r="L47" s="13">
        <v>52</v>
      </c>
      <c r="M47" s="13">
        <v>49</v>
      </c>
      <c r="N47" s="22"/>
      <c r="O47" s="67"/>
      <c r="P47" s="9" t="s">
        <v>385</v>
      </c>
      <c r="Q47" s="13">
        <v>113</v>
      </c>
      <c r="R47" s="14">
        <f t="shared" si="28"/>
        <v>293</v>
      </c>
      <c r="S47" s="13">
        <v>134</v>
      </c>
      <c r="T47" s="13">
        <v>159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605</v>
      </c>
      <c r="BA47" s="14">
        <f>SUM(BA41:BA46)</f>
        <v>1536</v>
      </c>
      <c r="BB47" s="14">
        <f>SUM(BB41:BB46)</f>
        <v>773</v>
      </c>
      <c r="BC47" s="14">
        <f>SUM(BC41:BC46)</f>
        <v>763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v>58</v>
      </c>
      <c r="BO47" s="14">
        <f t="shared" si="26"/>
        <v>175</v>
      </c>
      <c r="BP47" s="13">
        <v>89</v>
      </c>
      <c r="BQ47" s="13">
        <v>86</v>
      </c>
    </row>
    <row r="48" spans="1:69" s="4" customFormat="1" ht="13.5" customHeight="1" x14ac:dyDescent="0.15">
      <c r="A48" s="67"/>
      <c r="B48" s="9" t="s">
        <v>417</v>
      </c>
      <c r="C48" s="13">
        <v>50</v>
      </c>
      <c r="D48" s="14">
        <f t="shared" si="0"/>
        <v>112</v>
      </c>
      <c r="E48" s="13">
        <v>49</v>
      </c>
      <c r="F48" s="13">
        <v>63</v>
      </c>
      <c r="G48" s="24"/>
      <c r="H48" s="68"/>
      <c r="I48" s="17" t="s">
        <v>14</v>
      </c>
      <c r="J48" s="14">
        <f>SUM(J39:J47)</f>
        <v>777</v>
      </c>
      <c r="K48" s="14">
        <f>SUM(K39:K47)</f>
        <v>1995</v>
      </c>
      <c r="L48" s="14">
        <f>SUM(L39:L47)</f>
        <v>985</v>
      </c>
      <c r="M48" s="14">
        <f>SUM(M39:M47)</f>
        <v>1010</v>
      </c>
      <c r="N48" s="22"/>
      <c r="O48" s="67"/>
      <c r="P48" s="9" t="s">
        <v>327</v>
      </c>
      <c r="Q48" s="13">
        <v>55</v>
      </c>
      <c r="R48" s="14">
        <f t="shared" si="28"/>
        <v>161</v>
      </c>
      <c r="S48" s="13">
        <v>79</v>
      </c>
      <c r="T48" s="13">
        <v>82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v>74</v>
      </c>
      <c r="BO48" s="14">
        <f t="shared" si="26"/>
        <v>195</v>
      </c>
      <c r="BP48" s="13">
        <v>101</v>
      </c>
      <c r="BQ48" s="13">
        <v>94</v>
      </c>
    </row>
    <row r="49" spans="1:69" s="4" customFormat="1" ht="13.5" customHeight="1" x14ac:dyDescent="0.15">
      <c r="A49" s="67"/>
      <c r="B49" s="9" t="s">
        <v>464</v>
      </c>
      <c r="C49" s="13">
        <v>218</v>
      </c>
      <c r="D49" s="14">
        <f t="shared" si="0"/>
        <v>492</v>
      </c>
      <c r="E49" s="13">
        <v>241</v>
      </c>
      <c r="F49" s="13">
        <v>251</v>
      </c>
      <c r="G49" s="22"/>
      <c r="N49" s="22"/>
      <c r="O49" s="67"/>
      <c r="P49" s="31" t="s">
        <v>183</v>
      </c>
      <c r="Q49" s="13">
        <v>70</v>
      </c>
      <c r="R49" s="14">
        <f t="shared" si="28"/>
        <v>181</v>
      </c>
      <c r="S49" s="13">
        <v>90</v>
      </c>
      <c r="T49" s="13">
        <v>91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v>43</v>
      </c>
      <c r="BO49" s="14">
        <f t="shared" si="26"/>
        <v>126</v>
      </c>
      <c r="BP49" s="13">
        <v>56</v>
      </c>
      <c r="BQ49" s="13">
        <v>70</v>
      </c>
    </row>
    <row r="50" spans="1:69" s="4" customFormat="1" ht="13.5" customHeight="1" x14ac:dyDescent="0.15">
      <c r="A50" s="67"/>
      <c r="B50" s="9" t="s">
        <v>463</v>
      </c>
      <c r="C50" s="13">
        <v>333</v>
      </c>
      <c r="D50" s="14">
        <f t="shared" si="0"/>
        <v>791</v>
      </c>
      <c r="E50" s="13">
        <v>380</v>
      </c>
      <c r="F50" s="13">
        <v>411</v>
      </c>
      <c r="G50" s="22"/>
      <c r="N50" s="22"/>
      <c r="O50" s="67"/>
      <c r="P50" s="9" t="s">
        <v>173</v>
      </c>
      <c r="Q50" s="13">
        <v>47</v>
      </c>
      <c r="R50" s="14">
        <f t="shared" si="28"/>
        <v>148</v>
      </c>
      <c r="S50" s="13">
        <v>71</v>
      </c>
      <c r="T50" s="13">
        <v>77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764</v>
      </c>
      <c r="BO50" s="14">
        <f>SUM(BO39:BO49)</f>
        <v>2131</v>
      </c>
      <c r="BP50" s="14">
        <f>SUM(BP39:BP49)</f>
        <v>1052</v>
      </c>
      <c r="BQ50" s="14">
        <f>SUM(BQ39:BQ49)</f>
        <v>1079</v>
      </c>
    </row>
    <row r="51" spans="1:69" s="4" customFormat="1" ht="13.5" customHeight="1" x14ac:dyDescent="0.15">
      <c r="A51" s="67"/>
      <c r="B51" s="9" t="s">
        <v>419</v>
      </c>
      <c r="C51" s="13">
        <v>431</v>
      </c>
      <c r="D51" s="14">
        <f t="shared" si="0"/>
        <v>1043</v>
      </c>
      <c r="E51" s="13">
        <v>513</v>
      </c>
      <c r="F51" s="13">
        <v>530</v>
      </c>
      <c r="G51" s="24"/>
      <c r="N51" s="22"/>
      <c r="O51" s="67"/>
      <c r="P51" s="9" t="s">
        <v>100</v>
      </c>
      <c r="Q51" s="13">
        <v>40</v>
      </c>
      <c r="R51" s="14">
        <f t="shared" si="28"/>
        <v>120</v>
      </c>
      <c r="S51" s="13">
        <v>61</v>
      </c>
      <c r="T51" s="13">
        <v>59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v>288</v>
      </c>
      <c r="D52" s="14">
        <f t="shared" si="0"/>
        <v>491</v>
      </c>
      <c r="E52" s="13">
        <v>241</v>
      </c>
      <c r="F52" s="13">
        <v>250</v>
      </c>
      <c r="G52" s="22"/>
      <c r="N52" s="22"/>
      <c r="O52" s="67"/>
      <c r="P52" s="9" t="s">
        <v>442</v>
      </c>
      <c r="Q52" s="13">
        <v>19</v>
      </c>
      <c r="R52" s="14">
        <f t="shared" si="28"/>
        <v>70</v>
      </c>
      <c r="S52" s="13">
        <v>35</v>
      </c>
      <c r="T52" s="13">
        <v>35</v>
      </c>
      <c r="U52" s="22"/>
      <c r="V52" s="82" t="s">
        <v>178</v>
      </c>
      <c r="W52" s="83"/>
      <c r="X52" s="86">
        <f>SUM(C59,J26,J38,J48,Q17,Q28,Q41,Q53,X19,X30,X37)</f>
        <v>32908</v>
      </c>
      <c r="Y52" s="86">
        <f>SUM(D59,K26,K38,K48,R17,R28,R41,R53,Y19,Y30,Y37)</f>
        <v>75745</v>
      </c>
      <c r="Z52" s="86">
        <f>SUM(E59,L26,L38,L48,S17,S28,S41,S53,Z19,Z30,Z37)</f>
        <v>37309</v>
      </c>
      <c r="AA52" s="88">
        <f>SUM(F59,M26,M38,M48,T17,T28,T41,T53,AA19,AA30,AA37)</f>
        <v>38436</v>
      </c>
      <c r="AC52" s="77" t="s">
        <v>363</v>
      </c>
      <c r="AD52" s="78"/>
      <c r="AE52" s="78">
        <f>SUM(AE28,AE36)</f>
        <v>2196</v>
      </c>
      <c r="AF52" s="78">
        <f>SUM(AF28,AF36)</f>
        <v>5442</v>
      </c>
      <c r="AG52" s="78">
        <f>SUM(AG28,AG36)</f>
        <v>2660</v>
      </c>
      <c r="AH52" s="69">
        <f>SUM(AH28,AH36)</f>
        <v>2782</v>
      </c>
      <c r="AJ52" s="90" t="s">
        <v>225</v>
      </c>
      <c r="AK52" s="86"/>
      <c r="AL52" s="86">
        <f>SUM(AL24,AL29,AL35)</f>
        <v>2700</v>
      </c>
      <c r="AM52" s="86">
        <f>SUM(AM24,AM29,AM35)</f>
        <v>7333</v>
      </c>
      <c r="AN52" s="86">
        <f>SUM(AN24,AN29,AN35)</f>
        <v>3665</v>
      </c>
      <c r="AO52" s="88">
        <f>SUM(AO24,AO29,AO35)</f>
        <v>3668</v>
      </c>
      <c r="AQ52" s="90" t="s">
        <v>364</v>
      </c>
      <c r="AR52" s="86"/>
      <c r="AS52" s="86">
        <f>AS15+AS24+AS31+AS33+AS40+AS43+AS45</f>
        <v>4555</v>
      </c>
      <c r="AT52" s="86">
        <f>AT15+AT24+AT31+AT33+AT40+AT43+AT45</f>
        <v>10933</v>
      </c>
      <c r="AU52" s="86">
        <f>AU15+AU24+AU31+AU33+AU40+AU43+AU45</f>
        <v>5328</v>
      </c>
      <c r="AV52" s="88">
        <f>AV15+AV24+AV31+AV33+AV40+AV43+AV45</f>
        <v>5605</v>
      </c>
      <c r="AX52" s="90" t="s">
        <v>365</v>
      </c>
      <c r="AY52" s="86"/>
      <c r="AZ52" s="86">
        <f>SUM(AZ40,AZ13,AZ21,AZ28,AZ47)</f>
        <v>4049</v>
      </c>
      <c r="BA52" s="86">
        <f>SUM(BA40,BA13,BA21,BA28,BA47)</f>
        <v>9558</v>
      </c>
      <c r="BB52" s="86">
        <f>SUM(BB40,BB13,BB21,BB28,BB47)</f>
        <v>4758</v>
      </c>
      <c r="BC52" s="88">
        <f>SUM(BC40,BC13,BC21,BC28,BC47)</f>
        <v>4800</v>
      </c>
      <c r="BE52" s="77" t="s">
        <v>159</v>
      </c>
      <c r="BF52" s="78"/>
      <c r="BG52" s="78">
        <f>SUM(BG16,BG28,BG39)</f>
        <v>2464</v>
      </c>
      <c r="BH52" s="78">
        <f>SUM(BH16,BH28,BH39)</f>
        <v>5047</v>
      </c>
      <c r="BI52" s="78">
        <f>SUM(BI16,BI28,BI39)</f>
        <v>2443</v>
      </c>
      <c r="BJ52" s="69">
        <f>SUM(BJ16,BJ28,BJ39)</f>
        <v>2604</v>
      </c>
      <c r="BL52" s="77" t="s">
        <v>367</v>
      </c>
      <c r="BM52" s="78"/>
      <c r="BN52" s="78">
        <f>SUM(BN21,BN38,BN50)</f>
        <v>3569</v>
      </c>
      <c r="BO52" s="78">
        <f>SUM(BO21,BO38,BO50)</f>
        <v>9681</v>
      </c>
      <c r="BP52" s="78">
        <f>SUM(BP21,BP38,BP50)</f>
        <v>4806</v>
      </c>
      <c r="BQ52" s="69">
        <f>SUM(BQ21,BQ38,BQ50)</f>
        <v>4875</v>
      </c>
    </row>
    <row r="53" spans="1:69" s="4" customFormat="1" ht="13.5" customHeight="1" x14ac:dyDescent="0.15">
      <c r="A53" s="67"/>
      <c r="B53" s="9" t="s">
        <v>421</v>
      </c>
      <c r="C53" s="13">
        <v>481</v>
      </c>
      <c r="D53" s="14">
        <f t="shared" si="0"/>
        <v>1012</v>
      </c>
      <c r="E53" s="13">
        <v>484</v>
      </c>
      <c r="F53" s="13">
        <v>528</v>
      </c>
      <c r="G53" s="22"/>
      <c r="N53" s="22"/>
      <c r="O53" s="68"/>
      <c r="P53" s="17" t="s">
        <v>14</v>
      </c>
      <c r="Q53" s="14">
        <f>SUM(Q42:Q52)</f>
        <v>964</v>
      </c>
      <c r="R53" s="14">
        <f>SUM(R42:R52)</f>
        <v>2501</v>
      </c>
      <c r="S53" s="14">
        <f>SUM(S42:S52)</f>
        <v>1211</v>
      </c>
      <c r="T53" s="14">
        <f>SUM(T42:T52)</f>
        <v>1290</v>
      </c>
      <c r="U53" s="22"/>
      <c r="V53" s="84"/>
      <c r="W53" s="85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v>334</v>
      </c>
      <c r="D54" s="14">
        <f t="shared" si="0"/>
        <v>671</v>
      </c>
      <c r="E54" s="13">
        <v>310</v>
      </c>
      <c r="F54" s="13">
        <v>361</v>
      </c>
      <c r="G54" s="24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v>278</v>
      </c>
      <c r="D55" s="14">
        <f t="shared" si="0"/>
        <v>528</v>
      </c>
      <c r="E55" s="13">
        <v>277</v>
      </c>
      <c r="F55" s="13">
        <v>251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3" customFormat="1" ht="12" customHeight="1" x14ac:dyDescent="0.2">
      <c r="A56" s="67"/>
      <c r="B56" s="9" t="s">
        <v>172</v>
      </c>
      <c r="C56" s="13">
        <v>537</v>
      </c>
      <c r="D56" s="14">
        <f t="shared" si="0"/>
        <v>894</v>
      </c>
      <c r="E56" s="13">
        <v>441</v>
      </c>
      <c r="F56" s="13">
        <v>453</v>
      </c>
      <c r="G56" s="22"/>
      <c r="H56" s="4"/>
      <c r="I56" s="4"/>
      <c r="J56" s="4"/>
      <c r="K56" s="4"/>
      <c r="L56" s="4"/>
      <c r="M56" s="4"/>
      <c r="N56" s="5"/>
      <c r="U56" s="5"/>
      <c r="V56" s="22"/>
      <c r="W56" s="22"/>
      <c r="X56" s="22"/>
      <c r="Y56" s="22"/>
      <c r="Z56" s="22"/>
      <c r="AA56" s="22"/>
      <c r="BL56" s="2"/>
      <c r="BM56" s="2"/>
      <c r="BN56" s="2"/>
      <c r="BO56" s="2"/>
      <c r="BP56" s="2"/>
      <c r="BQ56" s="2"/>
    </row>
    <row r="57" spans="1:69" s="3" customFormat="1" ht="12" customHeight="1" x14ac:dyDescent="0.2">
      <c r="A57" s="67"/>
      <c r="B57" s="9" t="s">
        <v>422</v>
      </c>
      <c r="C57" s="13">
        <v>169</v>
      </c>
      <c r="D57" s="14">
        <f t="shared" si="0"/>
        <v>356</v>
      </c>
      <c r="E57" s="13">
        <v>172</v>
      </c>
      <c r="F57" s="13">
        <v>184</v>
      </c>
      <c r="H57" s="4"/>
      <c r="I57" s="4"/>
      <c r="J57" s="4"/>
      <c r="K57" s="4"/>
      <c r="L57" s="4"/>
      <c r="M57" s="4"/>
      <c r="O57" s="2"/>
      <c r="P57" s="2"/>
      <c r="Q57" s="2"/>
      <c r="R57" s="2"/>
      <c r="S57" s="2"/>
      <c r="T57" s="2"/>
      <c r="V57" s="22"/>
      <c r="W57" s="22"/>
      <c r="X57" s="22"/>
      <c r="Y57" s="22"/>
      <c r="Z57" s="22"/>
      <c r="AA57" s="22"/>
      <c r="AC57" s="2"/>
      <c r="AD57" s="2"/>
      <c r="AE57" s="2"/>
      <c r="AF57" s="2"/>
      <c r="AG57" s="2"/>
      <c r="AH57" s="2"/>
      <c r="AJ57" s="2"/>
      <c r="AK57" s="2"/>
      <c r="AL57" s="2"/>
      <c r="AM57" s="2"/>
      <c r="AN57" s="2"/>
      <c r="AO57" s="2"/>
      <c r="AQ57" s="2"/>
      <c r="AR57" s="2"/>
      <c r="AS57" s="2"/>
      <c r="AT57" s="2"/>
      <c r="AU57" s="2"/>
      <c r="AV57" s="2"/>
      <c r="BE57" s="2"/>
      <c r="BF57" s="2"/>
      <c r="BG57" s="2"/>
      <c r="BH57" s="2"/>
      <c r="BI57" s="2"/>
      <c r="BJ57" s="2"/>
      <c r="BL57" s="2"/>
      <c r="BM57" s="2"/>
      <c r="BN57" s="2"/>
      <c r="BO57" s="2"/>
      <c r="BP57" s="2"/>
      <c r="BQ57" s="2"/>
    </row>
    <row r="58" spans="1:69" s="3" customFormat="1" ht="12" customHeight="1" x14ac:dyDescent="0.2">
      <c r="A58" s="67"/>
      <c r="B58" s="9" t="s">
        <v>468</v>
      </c>
      <c r="C58" s="13">
        <v>322</v>
      </c>
      <c r="D58" s="14">
        <f t="shared" si="0"/>
        <v>715</v>
      </c>
      <c r="E58" s="13">
        <v>377</v>
      </c>
      <c r="F58" s="13">
        <v>338</v>
      </c>
      <c r="I58" s="4"/>
      <c r="J58" s="4"/>
      <c r="K58" s="4"/>
      <c r="L58" s="4"/>
      <c r="M58" s="4"/>
      <c r="O58" s="2"/>
      <c r="P58" s="2"/>
      <c r="Q58" s="2"/>
      <c r="R58" s="2"/>
      <c r="S58" s="2"/>
      <c r="T58" s="2"/>
      <c r="V58" s="22"/>
      <c r="W58" s="22"/>
      <c r="X58" s="22"/>
      <c r="Y58" s="22"/>
      <c r="Z58" s="22"/>
      <c r="AA58" s="22"/>
      <c r="AC58" s="2"/>
      <c r="AD58" s="2"/>
      <c r="AE58" s="2"/>
      <c r="AF58" s="2"/>
      <c r="AG58" s="2"/>
      <c r="AH58" s="2"/>
      <c r="AJ58" s="2"/>
      <c r="AK58" s="2"/>
      <c r="AL58" s="2"/>
      <c r="AM58" s="2"/>
      <c r="AN58" s="2"/>
      <c r="AO58" s="2"/>
      <c r="AQ58" s="2"/>
      <c r="AR58" s="2"/>
      <c r="AS58" s="2"/>
      <c r="AT58" s="2"/>
      <c r="AU58" s="2"/>
      <c r="AV58" s="2"/>
      <c r="BE58" s="2"/>
      <c r="BF58" s="2"/>
      <c r="BG58" s="2"/>
      <c r="BH58" s="2"/>
      <c r="BI58" s="2"/>
      <c r="BJ58" s="2"/>
      <c r="BL58" s="2"/>
      <c r="BM58" s="2"/>
      <c r="BN58" s="2"/>
      <c r="BO58" s="2"/>
      <c r="BP58" s="2"/>
      <c r="BQ58" s="2"/>
    </row>
    <row r="59" spans="1:69" x14ac:dyDescent="0.2">
      <c r="A59" s="68"/>
      <c r="B59" s="12" t="s">
        <v>14</v>
      </c>
      <c r="C59" s="14">
        <f>SUM(C6:C58)</f>
        <v>14661</v>
      </c>
      <c r="D59" s="14">
        <f>SUM(D6:D58)</f>
        <v>31399</v>
      </c>
      <c r="E59" s="14">
        <f>SUM(E6:E58)</f>
        <v>15357</v>
      </c>
      <c r="F59" s="14">
        <f>SUM(F6:F58)</f>
        <v>16042</v>
      </c>
      <c r="H59" s="3"/>
      <c r="I59" s="4"/>
      <c r="J59" s="4"/>
      <c r="K59" s="4"/>
      <c r="L59" s="4"/>
      <c r="M59" s="4"/>
      <c r="V59" s="3"/>
      <c r="W59" s="3"/>
      <c r="X59" s="3"/>
      <c r="Y59" s="3"/>
      <c r="Z59" s="3"/>
      <c r="AA59" s="3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00CC"/>
  </sheetPr>
  <dimension ref="A1:BY65"/>
  <sheetViews>
    <sheetView view="pageBreakPreview" topLeftCell="A40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4" width="7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7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351</v>
      </c>
      <c r="BT1" s="128" t="str">
        <f>I2</f>
        <v>令和5年5月1日住民基本台帳人口(外国人)</v>
      </c>
      <c r="BU1" s="129"/>
      <c r="BV1" s="129"/>
      <c r="BW1" s="129"/>
      <c r="BX1" s="129"/>
      <c r="BY1" s="129"/>
    </row>
    <row r="2" spans="1:77" s="3" customFormat="1" x14ac:dyDescent="0.15">
      <c r="A2" s="5"/>
      <c r="B2" s="5"/>
      <c r="C2" s="5"/>
      <c r="D2" s="5"/>
      <c r="E2" s="5"/>
      <c r="F2" s="19"/>
      <c r="G2" s="19"/>
      <c r="H2" s="19"/>
      <c r="I2" s="116" t="s">
        <v>471</v>
      </c>
      <c r="J2" s="117"/>
      <c r="K2" s="117"/>
      <c r="L2" s="117"/>
      <c r="M2" s="117"/>
      <c r="N2" s="5"/>
      <c r="O2" s="5"/>
      <c r="P2" s="5"/>
      <c r="Q2" s="5"/>
      <c r="R2" s="5"/>
      <c r="S2" s="5"/>
      <c r="T2" s="5"/>
      <c r="U2" s="5"/>
      <c r="V2" s="5"/>
      <c r="W2" s="116" t="str">
        <f>I2</f>
        <v>令和5年5月1日住民基本台帳人口(外国人)</v>
      </c>
      <c r="X2" s="117"/>
      <c r="Y2" s="117"/>
      <c r="Z2" s="117"/>
      <c r="AA2" s="117"/>
      <c r="AH2" s="45"/>
      <c r="AJ2" s="5"/>
      <c r="AK2" s="116" t="str">
        <f>I2</f>
        <v>令和5年5月1日住民基本台帳人口(外国人)</v>
      </c>
      <c r="AL2" s="117"/>
      <c r="AM2" s="117"/>
      <c r="AN2" s="117"/>
      <c r="AO2" s="117"/>
      <c r="AQ2" s="5"/>
      <c r="AR2" s="5"/>
      <c r="AS2" s="5"/>
      <c r="AT2" s="5"/>
      <c r="AU2" s="5"/>
      <c r="AV2" s="19"/>
      <c r="AX2" s="19"/>
      <c r="AY2" s="116" t="str">
        <f>I2</f>
        <v>令和5年5月1日住民基本台帳人口(外国人)</v>
      </c>
      <c r="AZ2" s="117"/>
      <c r="BA2" s="117"/>
      <c r="BB2" s="117"/>
      <c r="BC2" s="117"/>
      <c r="BE2" s="5"/>
      <c r="BF2" s="5"/>
      <c r="BG2" s="5"/>
      <c r="BH2" s="5"/>
      <c r="BI2" s="5"/>
      <c r="BJ2" s="25"/>
      <c r="BK2" s="45"/>
      <c r="BL2" s="5"/>
      <c r="BM2" s="116" t="str">
        <f>I2</f>
        <v>令和5年5月1日住民基本台帳人口(外国人)</v>
      </c>
      <c r="BN2" s="117"/>
      <c r="BO2" s="117"/>
      <c r="BP2" s="117"/>
      <c r="BQ2" s="117"/>
      <c r="BR2" s="45"/>
      <c r="BS2" s="124"/>
      <c r="BT2" s="125"/>
      <c r="BU2" s="105" t="s">
        <v>142</v>
      </c>
      <c r="BV2" s="118" t="s">
        <v>273</v>
      </c>
      <c r="BW2" s="119"/>
      <c r="BX2" s="120"/>
    </row>
    <row r="3" spans="1:77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126"/>
      <c r="BT3" s="127"/>
      <c r="BU3" s="105"/>
      <c r="BV3" s="60" t="s">
        <v>36</v>
      </c>
      <c r="BW3" s="60" t="s">
        <v>143</v>
      </c>
      <c r="BX3" s="60" t="s">
        <v>144</v>
      </c>
    </row>
    <row r="4" spans="1:77" s="4" customFormat="1" ht="13.5" customHeight="1" x14ac:dyDescent="0.15">
      <c r="A4" s="92" t="s">
        <v>139</v>
      </c>
      <c r="B4" s="107" t="s">
        <v>141</v>
      </c>
      <c r="C4" s="92" t="s">
        <v>142</v>
      </c>
      <c r="D4" s="121" t="s">
        <v>273</v>
      </c>
      <c r="E4" s="122"/>
      <c r="F4" s="123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258</v>
      </c>
      <c r="BV4" s="62">
        <f>Y52</f>
        <v>509</v>
      </c>
      <c r="BW4" s="62">
        <f>Z52</f>
        <v>226</v>
      </c>
      <c r="BX4" s="62">
        <f>AA52</f>
        <v>283</v>
      </c>
    </row>
    <row r="5" spans="1:77" s="4" customFormat="1" ht="14.25" customHeight="1" x14ac:dyDescent="0.15">
      <c r="A5" s="92"/>
      <c r="B5" s="108"/>
      <c r="C5" s="92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5</v>
      </c>
      <c r="BV5" s="62">
        <f>AF52</f>
        <v>16</v>
      </c>
      <c r="BW5" s="62">
        <f>AG52</f>
        <v>8</v>
      </c>
      <c r="BX5" s="62">
        <f>AH52</f>
        <v>8</v>
      </c>
    </row>
    <row r="6" spans="1:77" s="4" customFormat="1" ht="13.5" customHeight="1" x14ac:dyDescent="0.15">
      <c r="A6" s="66" t="s">
        <v>369</v>
      </c>
      <c r="B6" s="9" t="s">
        <v>388</v>
      </c>
      <c r="C6" s="13">
        <v>1</v>
      </c>
      <c r="D6" s="14">
        <f t="shared" ref="D6:D58" si="0">E6+F6</f>
        <v>4</v>
      </c>
      <c r="E6" s="13">
        <v>1</v>
      </c>
      <c r="F6" s="13">
        <v>3</v>
      </c>
      <c r="G6" s="22"/>
      <c r="H6" s="66" t="s">
        <v>371</v>
      </c>
      <c r="I6" s="9" t="s">
        <v>155</v>
      </c>
      <c r="J6" s="13">
        <v>8</v>
      </c>
      <c r="K6" s="14">
        <f t="shared" ref="K6:K25" si="1">L6+M6</f>
        <v>11</v>
      </c>
      <c r="L6" s="13">
        <v>9</v>
      </c>
      <c r="M6" s="13">
        <v>2</v>
      </c>
      <c r="N6" s="22"/>
      <c r="O6" s="66" t="s">
        <v>372</v>
      </c>
      <c r="P6" s="26" t="s">
        <v>174</v>
      </c>
      <c r="Q6" s="13">
        <v>0</v>
      </c>
      <c r="R6" s="14">
        <f t="shared" ref="R6:R16" si="2">S6+T6</f>
        <v>0</v>
      </c>
      <c r="S6" s="13">
        <v>0</v>
      </c>
      <c r="T6" s="13">
        <v>0</v>
      </c>
      <c r="U6" s="22"/>
      <c r="V6" s="66" t="s">
        <v>374</v>
      </c>
      <c r="W6" s="9" t="s">
        <v>313</v>
      </c>
      <c r="X6" s="13">
        <v>1</v>
      </c>
      <c r="Y6" s="14">
        <f t="shared" ref="Y6:Y18" si="3">Z6+AA6</f>
        <v>3</v>
      </c>
      <c r="Z6" s="13">
        <v>1</v>
      </c>
      <c r="AA6" s="13">
        <v>2</v>
      </c>
      <c r="AC6" s="71" t="s">
        <v>119</v>
      </c>
      <c r="AD6" s="37" t="s">
        <v>203</v>
      </c>
      <c r="AE6" s="13">
        <v>0</v>
      </c>
      <c r="AF6" s="14">
        <f t="shared" ref="AF6:AF27" si="4">AG6+AH6</f>
        <v>0</v>
      </c>
      <c r="AG6" s="13">
        <v>0</v>
      </c>
      <c r="AH6" s="13">
        <v>0</v>
      </c>
      <c r="AJ6" s="74" t="s">
        <v>387</v>
      </c>
      <c r="AK6" s="11" t="s">
        <v>215</v>
      </c>
      <c r="AL6" s="13">
        <v>0</v>
      </c>
      <c r="AM6" s="14">
        <f t="shared" ref="AM6:AM23" si="5">AN6+AO6</f>
        <v>0</v>
      </c>
      <c r="AN6" s="13">
        <v>0</v>
      </c>
      <c r="AO6" s="13">
        <v>0</v>
      </c>
      <c r="AQ6" s="66" t="s">
        <v>307</v>
      </c>
      <c r="AR6" s="9" t="s">
        <v>308</v>
      </c>
      <c r="AS6" s="13">
        <v>0</v>
      </c>
      <c r="AT6" s="14">
        <f t="shared" ref="AT6:AT14" si="6">AU6+AV6</f>
        <v>1</v>
      </c>
      <c r="AU6" s="13">
        <v>0</v>
      </c>
      <c r="AV6" s="13">
        <v>1</v>
      </c>
      <c r="AX6" s="66" t="s">
        <v>382</v>
      </c>
      <c r="AY6" s="9" t="s">
        <v>245</v>
      </c>
      <c r="AZ6" s="13">
        <v>0</v>
      </c>
      <c r="BA6" s="14">
        <f t="shared" ref="BA6:BA12" si="7">BB6+BC6</f>
        <v>0</v>
      </c>
      <c r="BB6" s="13">
        <v>0</v>
      </c>
      <c r="BC6" s="13">
        <v>0</v>
      </c>
      <c r="BE6" s="66" t="s">
        <v>393</v>
      </c>
      <c r="BF6" s="9" t="s">
        <v>31</v>
      </c>
      <c r="BG6" s="13">
        <v>0</v>
      </c>
      <c r="BH6" s="14">
        <f t="shared" ref="BH6:BH15" si="8">BI6+BJ6</f>
        <v>0</v>
      </c>
      <c r="BI6" s="13">
        <v>0</v>
      </c>
      <c r="BJ6" s="13">
        <v>0</v>
      </c>
      <c r="BL6" s="66" t="s">
        <v>284</v>
      </c>
      <c r="BM6" s="9" t="s">
        <v>264</v>
      </c>
      <c r="BN6" s="13">
        <v>0</v>
      </c>
      <c r="BO6" s="14">
        <f t="shared" ref="BO6:BO20" si="9">BP6+BQ6</f>
        <v>1</v>
      </c>
      <c r="BP6" s="13">
        <v>0</v>
      </c>
      <c r="BQ6" s="13">
        <v>1</v>
      </c>
      <c r="BS6" s="93" t="str">
        <f>AJ52</f>
        <v>三本木地域合計</v>
      </c>
      <c r="BT6" s="93"/>
      <c r="BU6" s="62">
        <f>AL52</f>
        <v>44</v>
      </c>
      <c r="BV6" s="62">
        <f>AM52</f>
        <v>59</v>
      </c>
      <c r="BW6" s="62">
        <f>AN52</f>
        <v>32</v>
      </c>
      <c r="BX6" s="62">
        <f>AO52</f>
        <v>27</v>
      </c>
    </row>
    <row r="7" spans="1:77" s="4" customFormat="1" ht="13.5" customHeight="1" x14ac:dyDescent="0.15">
      <c r="A7" s="67"/>
      <c r="B7" s="9" t="s">
        <v>402</v>
      </c>
      <c r="C7" s="13">
        <v>3</v>
      </c>
      <c r="D7" s="14">
        <f t="shared" si="0"/>
        <v>5</v>
      </c>
      <c r="E7" s="13">
        <v>3</v>
      </c>
      <c r="F7" s="13">
        <v>2</v>
      </c>
      <c r="G7" s="22"/>
      <c r="H7" s="67"/>
      <c r="I7" s="9" t="s">
        <v>156</v>
      </c>
      <c r="J7" s="13">
        <v>4</v>
      </c>
      <c r="K7" s="14">
        <f t="shared" si="1"/>
        <v>12</v>
      </c>
      <c r="L7" s="13">
        <v>6</v>
      </c>
      <c r="M7" s="13">
        <v>6</v>
      </c>
      <c r="N7" s="22"/>
      <c r="O7" s="67"/>
      <c r="P7" s="9" t="s">
        <v>432</v>
      </c>
      <c r="Q7" s="13">
        <v>3</v>
      </c>
      <c r="R7" s="14">
        <f t="shared" si="2"/>
        <v>3</v>
      </c>
      <c r="S7" s="13">
        <v>2</v>
      </c>
      <c r="T7" s="13">
        <v>1</v>
      </c>
      <c r="U7" s="22"/>
      <c r="V7" s="67"/>
      <c r="W7" s="9" t="s">
        <v>297</v>
      </c>
      <c r="X7" s="13">
        <v>3</v>
      </c>
      <c r="Y7" s="14">
        <f t="shared" si="3"/>
        <v>4</v>
      </c>
      <c r="Z7" s="13">
        <v>4</v>
      </c>
      <c r="AA7" s="13">
        <v>0</v>
      </c>
      <c r="AC7" s="96"/>
      <c r="AD7" s="37" t="s">
        <v>240</v>
      </c>
      <c r="AE7" s="13">
        <v>0</v>
      </c>
      <c r="AF7" s="14">
        <f t="shared" si="4"/>
        <v>0</v>
      </c>
      <c r="AG7" s="13">
        <v>0</v>
      </c>
      <c r="AH7" s="13">
        <v>0</v>
      </c>
      <c r="AJ7" s="75"/>
      <c r="AK7" s="11" t="s">
        <v>216</v>
      </c>
      <c r="AL7" s="13">
        <v>0</v>
      </c>
      <c r="AM7" s="14">
        <f t="shared" si="5"/>
        <v>1</v>
      </c>
      <c r="AN7" s="13">
        <v>0</v>
      </c>
      <c r="AO7" s="13">
        <v>1</v>
      </c>
      <c r="AQ7" s="67"/>
      <c r="AR7" s="9" t="s">
        <v>309</v>
      </c>
      <c r="AS7" s="13">
        <v>9</v>
      </c>
      <c r="AT7" s="14">
        <f t="shared" si="6"/>
        <v>12</v>
      </c>
      <c r="AU7" s="13">
        <v>4</v>
      </c>
      <c r="AV7" s="13">
        <v>8</v>
      </c>
      <c r="AX7" s="67"/>
      <c r="AY7" s="9" t="s">
        <v>246</v>
      </c>
      <c r="AZ7" s="13">
        <v>0</v>
      </c>
      <c r="BA7" s="14">
        <f t="shared" si="7"/>
        <v>0</v>
      </c>
      <c r="BB7" s="13">
        <v>0</v>
      </c>
      <c r="BC7" s="13">
        <v>0</v>
      </c>
      <c r="BE7" s="67"/>
      <c r="BF7" s="9" t="s">
        <v>59</v>
      </c>
      <c r="BG7" s="13">
        <v>2</v>
      </c>
      <c r="BH7" s="14">
        <f t="shared" si="8"/>
        <v>2</v>
      </c>
      <c r="BI7" s="13">
        <v>0</v>
      </c>
      <c r="BJ7" s="13">
        <v>2</v>
      </c>
      <c r="BL7" s="67"/>
      <c r="BM7" s="9" t="s">
        <v>167</v>
      </c>
      <c r="BN7" s="13">
        <v>0</v>
      </c>
      <c r="BO7" s="14">
        <f t="shared" si="9"/>
        <v>0</v>
      </c>
      <c r="BP7" s="13">
        <v>0</v>
      </c>
      <c r="BQ7" s="13">
        <v>0</v>
      </c>
      <c r="BS7" s="93" t="str">
        <f>AQ52</f>
        <v>鹿島台地域合計</v>
      </c>
      <c r="BT7" s="93"/>
      <c r="BU7" s="62">
        <f>AS52</f>
        <v>54</v>
      </c>
      <c r="BV7" s="62">
        <f>AT52</f>
        <v>95</v>
      </c>
      <c r="BW7" s="62">
        <f>AU52</f>
        <v>18</v>
      </c>
      <c r="BX7" s="62">
        <f>AV52</f>
        <v>77</v>
      </c>
    </row>
    <row r="8" spans="1:77" s="4" customFormat="1" ht="13.5" customHeight="1" x14ac:dyDescent="0.15">
      <c r="A8" s="67"/>
      <c r="B8" s="9" t="s">
        <v>403</v>
      </c>
      <c r="C8" s="13">
        <v>0</v>
      </c>
      <c r="D8" s="14">
        <f t="shared" si="0"/>
        <v>1</v>
      </c>
      <c r="E8" s="13">
        <v>0</v>
      </c>
      <c r="F8" s="13">
        <v>1</v>
      </c>
      <c r="G8" s="22"/>
      <c r="H8" s="67"/>
      <c r="I8" s="9" t="s">
        <v>24</v>
      </c>
      <c r="J8" s="13">
        <v>0</v>
      </c>
      <c r="K8" s="14">
        <f t="shared" si="1"/>
        <v>0</v>
      </c>
      <c r="L8" s="13">
        <v>0</v>
      </c>
      <c r="M8" s="13">
        <v>0</v>
      </c>
      <c r="N8" s="22"/>
      <c r="O8" s="67"/>
      <c r="P8" s="9" t="s">
        <v>281</v>
      </c>
      <c r="Q8" s="13">
        <v>0</v>
      </c>
      <c r="R8" s="14">
        <f t="shared" si="2"/>
        <v>0</v>
      </c>
      <c r="S8" s="13">
        <v>0</v>
      </c>
      <c r="T8" s="13">
        <v>0</v>
      </c>
      <c r="U8" s="22"/>
      <c r="V8" s="67"/>
      <c r="W8" s="9" t="s">
        <v>462</v>
      </c>
      <c r="X8" s="13">
        <v>4</v>
      </c>
      <c r="Y8" s="14">
        <f t="shared" si="3"/>
        <v>9</v>
      </c>
      <c r="Z8" s="13">
        <v>3</v>
      </c>
      <c r="AA8" s="13">
        <v>6</v>
      </c>
      <c r="AC8" s="96"/>
      <c r="AD8" s="37" t="s">
        <v>212</v>
      </c>
      <c r="AE8" s="13">
        <v>0</v>
      </c>
      <c r="AF8" s="14">
        <f t="shared" si="4"/>
        <v>0</v>
      </c>
      <c r="AG8" s="13">
        <v>0</v>
      </c>
      <c r="AH8" s="13">
        <v>0</v>
      </c>
      <c r="AJ8" s="75"/>
      <c r="AK8" s="11" t="s">
        <v>219</v>
      </c>
      <c r="AL8" s="13">
        <v>0</v>
      </c>
      <c r="AM8" s="14">
        <f t="shared" si="5"/>
        <v>1</v>
      </c>
      <c r="AN8" s="13">
        <v>0</v>
      </c>
      <c r="AO8" s="13">
        <v>1</v>
      </c>
      <c r="AQ8" s="67"/>
      <c r="AR8" s="9" t="s">
        <v>311</v>
      </c>
      <c r="AS8" s="13">
        <v>12</v>
      </c>
      <c r="AT8" s="14">
        <f t="shared" si="6"/>
        <v>15</v>
      </c>
      <c r="AU8" s="13">
        <v>0</v>
      </c>
      <c r="AV8" s="13">
        <v>15</v>
      </c>
      <c r="AX8" s="67"/>
      <c r="AY8" s="9" t="s">
        <v>247</v>
      </c>
      <c r="AZ8" s="13">
        <v>0</v>
      </c>
      <c r="BA8" s="14">
        <f t="shared" si="7"/>
        <v>0</v>
      </c>
      <c r="BB8" s="13">
        <v>0</v>
      </c>
      <c r="BC8" s="13">
        <v>0</v>
      </c>
      <c r="BE8" s="67"/>
      <c r="BF8" s="9" t="s">
        <v>63</v>
      </c>
      <c r="BG8" s="13">
        <v>0</v>
      </c>
      <c r="BH8" s="14">
        <f t="shared" si="8"/>
        <v>1</v>
      </c>
      <c r="BI8" s="13">
        <v>0</v>
      </c>
      <c r="BJ8" s="13">
        <v>1</v>
      </c>
      <c r="BL8" s="67"/>
      <c r="BM8" s="9" t="s">
        <v>455</v>
      </c>
      <c r="BN8" s="13">
        <v>2</v>
      </c>
      <c r="BO8" s="14">
        <f t="shared" si="9"/>
        <v>3</v>
      </c>
      <c r="BP8" s="13">
        <v>2</v>
      </c>
      <c r="BQ8" s="13">
        <v>1</v>
      </c>
      <c r="BS8" s="93" t="str">
        <f>AX52</f>
        <v>岩出山地域合計</v>
      </c>
      <c r="BT8" s="93"/>
      <c r="BU8" s="62">
        <f>AZ52</f>
        <v>15</v>
      </c>
      <c r="BV8" s="62">
        <f>BA52</f>
        <v>34</v>
      </c>
      <c r="BW8" s="62">
        <f>BB52</f>
        <v>18</v>
      </c>
      <c r="BX8" s="62">
        <f>BC52</f>
        <v>16</v>
      </c>
    </row>
    <row r="9" spans="1:77" s="4" customFormat="1" ht="13.5" customHeight="1" x14ac:dyDescent="0.15">
      <c r="A9" s="67"/>
      <c r="B9" s="9" t="s">
        <v>210</v>
      </c>
      <c r="C9" s="13">
        <v>2</v>
      </c>
      <c r="D9" s="14">
        <f t="shared" si="0"/>
        <v>3</v>
      </c>
      <c r="E9" s="13">
        <v>0</v>
      </c>
      <c r="F9" s="13">
        <v>3</v>
      </c>
      <c r="G9" s="22"/>
      <c r="H9" s="67"/>
      <c r="I9" s="9" t="s">
        <v>294</v>
      </c>
      <c r="J9" s="13">
        <v>2</v>
      </c>
      <c r="K9" s="14">
        <f t="shared" si="1"/>
        <v>3</v>
      </c>
      <c r="L9" s="13">
        <v>1</v>
      </c>
      <c r="M9" s="13">
        <v>2</v>
      </c>
      <c r="N9" s="22"/>
      <c r="O9" s="67"/>
      <c r="P9" s="9" t="s">
        <v>433</v>
      </c>
      <c r="Q9" s="13">
        <v>0</v>
      </c>
      <c r="R9" s="14">
        <f t="shared" si="2"/>
        <v>0</v>
      </c>
      <c r="S9" s="13">
        <v>0</v>
      </c>
      <c r="T9" s="13">
        <v>0</v>
      </c>
      <c r="U9" s="22"/>
      <c r="V9" s="67"/>
      <c r="W9" s="9" t="s">
        <v>16</v>
      </c>
      <c r="X9" s="13">
        <v>0</v>
      </c>
      <c r="Y9" s="14">
        <f t="shared" si="3"/>
        <v>0</v>
      </c>
      <c r="Z9" s="13">
        <v>0</v>
      </c>
      <c r="AA9" s="13">
        <v>0</v>
      </c>
      <c r="AC9" s="96"/>
      <c r="AD9" s="37" t="s">
        <v>13</v>
      </c>
      <c r="AE9" s="13">
        <v>0</v>
      </c>
      <c r="AF9" s="14">
        <f t="shared" si="4"/>
        <v>0</v>
      </c>
      <c r="AG9" s="13">
        <v>0</v>
      </c>
      <c r="AH9" s="13">
        <v>0</v>
      </c>
      <c r="AJ9" s="75"/>
      <c r="AK9" s="11" t="s">
        <v>319</v>
      </c>
      <c r="AL9" s="13">
        <v>0</v>
      </c>
      <c r="AM9" s="14">
        <f t="shared" si="5"/>
        <v>0</v>
      </c>
      <c r="AN9" s="13">
        <v>0</v>
      </c>
      <c r="AO9" s="13">
        <v>0</v>
      </c>
      <c r="AQ9" s="67"/>
      <c r="AR9" s="9" t="s">
        <v>314</v>
      </c>
      <c r="AS9" s="13">
        <v>0</v>
      </c>
      <c r="AT9" s="14">
        <f t="shared" si="6"/>
        <v>1</v>
      </c>
      <c r="AU9" s="13">
        <v>1</v>
      </c>
      <c r="AV9" s="13">
        <v>0</v>
      </c>
      <c r="AX9" s="67"/>
      <c r="AY9" s="9" t="s">
        <v>250</v>
      </c>
      <c r="AZ9" s="13">
        <v>0</v>
      </c>
      <c r="BA9" s="14">
        <f t="shared" si="7"/>
        <v>0</v>
      </c>
      <c r="BB9" s="13">
        <v>0</v>
      </c>
      <c r="BC9" s="13">
        <v>0</v>
      </c>
      <c r="BE9" s="67"/>
      <c r="BF9" s="9" t="s">
        <v>65</v>
      </c>
      <c r="BG9" s="13">
        <v>0</v>
      </c>
      <c r="BH9" s="14">
        <f t="shared" si="8"/>
        <v>0</v>
      </c>
      <c r="BI9" s="13">
        <v>0</v>
      </c>
      <c r="BJ9" s="13">
        <v>0</v>
      </c>
      <c r="BL9" s="67"/>
      <c r="BM9" s="9" t="s">
        <v>375</v>
      </c>
      <c r="BN9" s="13">
        <v>1</v>
      </c>
      <c r="BO9" s="14">
        <f t="shared" si="9"/>
        <v>1</v>
      </c>
      <c r="BP9" s="13">
        <v>0</v>
      </c>
      <c r="BQ9" s="13">
        <v>1</v>
      </c>
      <c r="BS9" s="93" t="str">
        <f>BE52</f>
        <v>鳴子温泉地域合計</v>
      </c>
      <c r="BT9" s="93"/>
      <c r="BU9" s="62">
        <f>BG52</f>
        <v>16</v>
      </c>
      <c r="BV9" s="62">
        <f>BH52</f>
        <v>35</v>
      </c>
      <c r="BW9" s="62">
        <f>BI52</f>
        <v>13</v>
      </c>
      <c r="BX9" s="62">
        <f>BJ52</f>
        <v>22</v>
      </c>
    </row>
    <row r="10" spans="1:77" s="4" customFormat="1" ht="13.5" customHeight="1" x14ac:dyDescent="0.15">
      <c r="A10" s="67"/>
      <c r="B10" s="9" t="s">
        <v>394</v>
      </c>
      <c r="C10" s="13">
        <v>0</v>
      </c>
      <c r="D10" s="14">
        <f t="shared" si="0"/>
        <v>0</v>
      </c>
      <c r="E10" s="13">
        <v>0</v>
      </c>
      <c r="F10" s="13">
        <v>0</v>
      </c>
      <c r="G10" s="22"/>
      <c r="H10" s="67"/>
      <c r="I10" s="9" t="s">
        <v>423</v>
      </c>
      <c r="J10" s="13">
        <v>2</v>
      </c>
      <c r="K10" s="14">
        <f t="shared" si="1"/>
        <v>7</v>
      </c>
      <c r="L10" s="13">
        <v>4</v>
      </c>
      <c r="M10" s="13">
        <v>3</v>
      </c>
      <c r="N10" s="22"/>
      <c r="O10" s="67"/>
      <c r="P10" s="9" t="s">
        <v>82</v>
      </c>
      <c r="Q10" s="13">
        <v>0</v>
      </c>
      <c r="R10" s="14">
        <f t="shared" si="2"/>
        <v>0</v>
      </c>
      <c r="S10" s="13">
        <v>0</v>
      </c>
      <c r="T10" s="13">
        <v>0</v>
      </c>
      <c r="U10" s="22"/>
      <c r="V10" s="67"/>
      <c r="W10" s="9" t="s">
        <v>184</v>
      </c>
      <c r="X10" s="13">
        <v>1</v>
      </c>
      <c r="Y10" s="14">
        <f t="shared" si="3"/>
        <v>1</v>
      </c>
      <c r="Z10" s="13">
        <v>0</v>
      </c>
      <c r="AA10" s="13">
        <v>1</v>
      </c>
      <c r="AC10" s="96"/>
      <c r="AD10" s="37" t="s">
        <v>90</v>
      </c>
      <c r="AE10" s="13">
        <v>3</v>
      </c>
      <c r="AF10" s="14">
        <f t="shared" si="4"/>
        <v>4</v>
      </c>
      <c r="AG10" s="13">
        <v>3</v>
      </c>
      <c r="AH10" s="13">
        <v>1</v>
      </c>
      <c r="AJ10" s="75"/>
      <c r="AK10" s="11" t="s">
        <v>222</v>
      </c>
      <c r="AL10" s="13">
        <v>4</v>
      </c>
      <c r="AM10" s="14">
        <f t="shared" si="5"/>
        <v>6</v>
      </c>
      <c r="AN10" s="13">
        <v>1</v>
      </c>
      <c r="AO10" s="13">
        <v>5</v>
      </c>
      <c r="AQ10" s="67"/>
      <c r="AR10" s="9" t="s">
        <v>317</v>
      </c>
      <c r="AS10" s="13">
        <v>0</v>
      </c>
      <c r="AT10" s="14">
        <f t="shared" si="6"/>
        <v>1</v>
      </c>
      <c r="AU10" s="13">
        <v>1</v>
      </c>
      <c r="AV10" s="13">
        <v>0</v>
      </c>
      <c r="AX10" s="67"/>
      <c r="AY10" s="9" t="s">
        <v>251</v>
      </c>
      <c r="AZ10" s="13">
        <v>0</v>
      </c>
      <c r="BA10" s="14">
        <f t="shared" si="7"/>
        <v>0</v>
      </c>
      <c r="BB10" s="13">
        <v>0</v>
      </c>
      <c r="BC10" s="13">
        <v>0</v>
      </c>
      <c r="BE10" s="67"/>
      <c r="BF10" s="9" t="s">
        <v>66</v>
      </c>
      <c r="BG10" s="13">
        <v>3</v>
      </c>
      <c r="BH10" s="14">
        <f t="shared" si="8"/>
        <v>3</v>
      </c>
      <c r="BI10" s="13">
        <v>0</v>
      </c>
      <c r="BJ10" s="13">
        <v>3</v>
      </c>
      <c r="BL10" s="67"/>
      <c r="BM10" s="9" t="s">
        <v>133</v>
      </c>
      <c r="BN10" s="13">
        <v>0</v>
      </c>
      <c r="BO10" s="14">
        <f t="shared" si="9"/>
        <v>0</v>
      </c>
      <c r="BP10" s="13">
        <v>0</v>
      </c>
      <c r="BQ10" s="13">
        <v>0</v>
      </c>
      <c r="BS10" s="93" t="str">
        <f>BL52</f>
        <v>田尻地域合計</v>
      </c>
      <c r="BT10" s="93"/>
      <c r="BU10" s="62">
        <f>BN52</f>
        <v>43</v>
      </c>
      <c r="BV10" s="62">
        <f>BO52</f>
        <v>95</v>
      </c>
      <c r="BW10" s="62">
        <f>BP52</f>
        <v>56</v>
      </c>
      <c r="BX10" s="62">
        <f>BQ52</f>
        <v>39</v>
      </c>
    </row>
    <row r="11" spans="1:77" s="4" customFormat="1" ht="13.5" customHeight="1" x14ac:dyDescent="0.15">
      <c r="A11" s="67"/>
      <c r="B11" s="9" t="s">
        <v>234</v>
      </c>
      <c r="C11" s="13">
        <v>0</v>
      </c>
      <c r="D11" s="14">
        <f t="shared" si="0"/>
        <v>0</v>
      </c>
      <c r="E11" s="13">
        <v>0</v>
      </c>
      <c r="F11" s="13">
        <v>0</v>
      </c>
      <c r="G11" s="22"/>
      <c r="H11" s="67"/>
      <c r="I11" s="9" t="s">
        <v>424</v>
      </c>
      <c r="J11" s="13">
        <v>0</v>
      </c>
      <c r="K11" s="14">
        <f t="shared" si="1"/>
        <v>0</v>
      </c>
      <c r="L11" s="13">
        <v>0</v>
      </c>
      <c r="M11" s="13">
        <v>0</v>
      </c>
      <c r="N11" s="22"/>
      <c r="O11" s="67"/>
      <c r="P11" s="9" t="s">
        <v>344</v>
      </c>
      <c r="Q11" s="13">
        <v>0</v>
      </c>
      <c r="R11" s="14">
        <f t="shared" si="2"/>
        <v>0</v>
      </c>
      <c r="S11" s="13">
        <v>0</v>
      </c>
      <c r="T11" s="13">
        <v>0</v>
      </c>
      <c r="U11" s="22"/>
      <c r="V11" s="67"/>
      <c r="W11" s="9" t="s">
        <v>312</v>
      </c>
      <c r="X11" s="13">
        <v>0</v>
      </c>
      <c r="Y11" s="14">
        <f t="shared" si="3"/>
        <v>0</v>
      </c>
      <c r="Z11" s="13">
        <v>0</v>
      </c>
      <c r="AA11" s="13">
        <v>0</v>
      </c>
      <c r="AC11" s="96"/>
      <c r="AD11" s="37" t="s">
        <v>3</v>
      </c>
      <c r="AE11" s="13">
        <v>0</v>
      </c>
      <c r="AF11" s="14">
        <f t="shared" si="4"/>
        <v>0</v>
      </c>
      <c r="AG11" s="13">
        <v>0</v>
      </c>
      <c r="AH11" s="13">
        <v>0</v>
      </c>
      <c r="AJ11" s="75"/>
      <c r="AK11" s="11" t="s">
        <v>32</v>
      </c>
      <c r="AL11" s="13">
        <v>0</v>
      </c>
      <c r="AM11" s="14">
        <f t="shared" si="5"/>
        <v>3</v>
      </c>
      <c r="AN11" s="13">
        <v>0</v>
      </c>
      <c r="AO11" s="13">
        <v>3</v>
      </c>
      <c r="AQ11" s="67"/>
      <c r="AR11" s="48" t="s">
        <v>195</v>
      </c>
      <c r="AS11" s="13">
        <v>0</v>
      </c>
      <c r="AT11" s="14">
        <f t="shared" si="6"/>
        <v>1</v>
      </c>
      <c r="AU11" s="13">
        <v>0</v>
      </c>
      <c r="AV11" s="13">
        <v>1</v>
      </c>
      <c r="AX11" s="67"/>
      <c r="AY11" s="9" t="s">
        <v>160</v>
      </c>
      <c r="AZ11" s="13">
        <v>0</v>
      </c>
      <c r="BA11" s="14">
        <f t="shared" si="7"/>
        <v>0</v>
      </c>
      <c r="BB11" s="13">
        <v>0</v>
      </c>
      <c r="BC11" s="13">
        <v>0</v>
      </c>
      <c r="BE11" s="67"/>
      <c r="BF11" s="9" t="s">
        <v>69</v>
      </c>
      <c r="BG11" s="13">
        <v>0</v>
      </c>
      <c r="BH11" s="14">
        <f t="shared" si="8"/>
        <v>1</v>
      </c>
      <c r="BI11" s="13">
        <v>0</v>
      </c>
      <c r="BJ11" s="13">
        <v>1</v>
      </c>
      <c r="BL11" s="67"/>
      <c r="BM11" s="9" t="s">
        <v>429</v>
      </c>
      <c r="BN11" s="13">
        <v>0</v>
      </c>
      <c r="BO11" s="14">
        <f t="shared" si="9"/>
        <v>1</v>
      </c>
      <c r="BP11" s="13">
        <v>0</v>
      </c>
      <c r="BQ11" s="13">
        <v>1</v>
      </c>
      <c r="BS11" s="93" t="s">
        <v>318</v>
      </c>
      <c r="BT11" s="93"/>
      <c r="BU11" s="93">
        <f>SUM(BU4:BU10)</f>
        <v>435</v>
      </c>
      <c r="BV11" s="93">
        <f>SUM(BV4:BV10)</f>
        <v>843</v>
      </c>
      <c r="BW11" s="93">
        <f>SUM(BW4:BW10)</f>
        <v>371</v>
      </c>
      <c r="BX11" s="93">
        <f>SUM(BX4:BX10)</f>
        <v>472</v>
      </c>
    </row>
    <row r="12" spans="1:77" s="4" customFormat="1" ht="13.5" customHeight="1" x14ac:dyDescent="0.15">
      <c r="A12" s="67"/>
      <c r="B12" s="9" t="s">
        <v>404</v>
      </c>
      <c r="C12" s="13">
        <v>2</v>
      </c>
      <c r="D12" s="14">
        <f t="shared" si="0"/>
        <v>2</v>
      </c>
      <c r="E12" s="13">
        <v>1</v>
      </c>
      <c r="F12" s="13">
        <v>1</v>
      </c>
      <c r="G12" s="22"/>
      <c r="H12" s="67"/>
      <c r="I12" s="9" t="s">
        <v>115</v>
      </c>
      <c r="J12" s="13">
        <v>3</v>
      </c>
      <c r="K12" s="14">
        <f t="shared" si="1"/>
        <v>3</v>
      </c>
      <c r="L12" s="13">
        <v>1</v>
      </c>
      <c r="M12" s="13">
        <v>2</v>
      </c>
      <c r="N12" s="22"/>
      <c r="O12" s="67"/>
      <c r="P12" s="9" t="s">
        <v>180</v>
      </c>
      <c r="Q12" s="13">
        <v>4</v>
      </c>
      <c r="R12" s="14">
        <f t="shared" si="2"/>
        <v>4</v>
      </c>
      <c r="S12" s="13">
        <v>4</v>
      </c>
      <c r="T12" s="13">
        <v>0</v>
      </c>
      <c r="U12" s="22"/>
      <c r="V12" s="67"/>
      <c r="W12" s="9" t="s">
        <v>185</v>
      </c>
      <c r="X12" s="13">
        <v>0</v>
      </c>
      <c r="Y12" s="14">
        <f t="shared" si="3"/>
        <v>1</v>
      </c>
      <c r="Z12" s="13">
        <v>0</v>
      </c>
      <c r="AA12" s="13">
        <v>1</v>
      </c>
      <c r="AB12" s="32"/>
      <c r="AC12" s="96"/>
      <c r="AD12" s="37" t="s">
        <v>241</v>
      </c>
      <c r="AE12" s="13">
        <v>0</v>
      </c>
      <c r="AF12" s="14">
        <f t="shared" si="4"/>
        <v>0</v>
      </c>
      <c r="AG12" s="13">
        <v>0</v>
      </c>
      <c r="AH12" s="13">
        <v>0</v>
      </c>
      <c r="AJ12" s="75"/>
      <c r="AK12" s="11" t="s">
        <v>126</v>
      </c>
      <c r="AL12" s="13">
        <v>9</v>
      </c>
      <c r="AM12" s="14">
        <f t="shared" si="5"/>
        <v>11</v>
      </c>
      <c r="AN12" s="13">
        <v>1</v>
      </c>
      <c r="AO12" s="13">
        <v>10</v>
      </c>
      <c r="AQ12" s="67"/>
      <c r="AR12" s="9" t="s">
        <v>320</v>
      </c>
      <c r="AS12" s="13">
        <v>0</v>
      </c>
      <c r="AT12" s="14">
        <f t="shared" si="6"/>
        <v>3</v>
      </c>
      <c r="AU12" s="13">
        <v>0</v>
      </c>
      <c r="AV12" s="13">
        <v>3</v>
      </c>
      <c r="AX12" s="67"/>
      <c r="AY12" s="9" t="s">
        <v>88</v>
      </c>
      <c r="AZ12" s="13">
        <v>0</v>
      </c>
      <c r="BA12" s="14">
        <f t="shared" si="7"/>
        <v>0</v>
      </c>
      <c r="BB12" s="13">
        <v>0</v>
      </c>
      <c r="BC12" s="13">
        <v>0</v>
      </c>
      <c r="BE12" s="67"/>
      <c r="BF12" s="9" t="s">
        <v>70</v>
      </c>
      <c r="BG12" s="13">
        <v>0</v>
      </c>
      <c r="BH12" s="14">
        <f t="shared" si="8"/>
        <v>0</v>
      </c>
      <c r="BI12" s="13">
        <v>0</v>
      </c>
      <c r="BJ12" s="13">
        <v>0</v>
      </c>
      <c r="BL12" s="67"/>
      <c r="BM12" s="9" t="s">
        <v>10</v>
      </c>
      <c r="BN12" s="13">
        <v>0</v>
      </c>
      <c r="BO12" s="14">
        <f t="shared" si="9"/>
        <v>1</v>
      </c>
      <c r="BP12" s="13">
        <v>0</v>
      </c>
      <c r="BQ12" s="13">
        <v>1</v>
      </c>
      <c r="BS12" s="93"/>
      <c r="BT12" s="93"/>
      <c r="BU12" s="93"/>
      <c r="BV12" s="93"/>
      <c r="BW12" s="93"/>
      <c r="BX12" s="93"/>
    </row>
    <row r="13" spans="1:77" s="4" customFormat="1" ht="13.5" customHeight="1" x14ac:dyDescent="0.15">
      <c r="A13" s="67"/>
      <c r="B13" s="9" t="s">
        <v>405</v>
      </c>
      <c r="C13" s="13">
        <v>0</v>
      </c>
      <c r="D13" s="14">
        <f t="shared" si="0"/>
        <v>1</v>
      </c>
      <c r="E13" s="13">
        <v>0</v>
      </c>
      <c r="F13" s="13">
        <v>1</v>
      </c>
      <c r="G13" s="22"/>
      <c r="H13" s="67"/>
      <c r="I13" s="9" t="s">
        <v>218</v>
      </c>
      <c r="J13" s="13">
        <v>1</v>
      </c>
      <c r="K13" s="14">
        <f t="shared" si="1"/>
        <v>2</v>
      </c>
      <c r="L13" s="13">
        <v>1</v>
      </c>
      <c r="M13" s="13">
        <v>1</v>
      </c>
      <c r="N13" s="22"/>
      <c r="O13" s="67"/>
      <c r="P13" s="31" t="s">
        <v>341</v>
      </c>
      <c r="Q13" s="13">
        <v>1</v>
      </c>
      <c r="R13" s="14">
        <f t="shared" si="2"/>
        <v>1</v>
      </c>
      <c r="S13" s="13">
        <v>0</v>
      </c>
      <c r="T13" s="13">
        <v>1</v>
      </c>
      <c r="U13" s="22"/>
      <c r="V13" s="67"/>
      <c r="W13" s="9" t="s">
        <v>186</v>
      </c>
      <c r="X13" s="13">
        <v>0</v>
      </c>
      <c r="Y13" s="14">
        <f t="shared" si="3"/>
        <v>0</v>
      </c>
      <c r="Z13" s="13">
        <v>0</v>
      </c>
      <c r="AA13" s="13">
        <v>0</v>
      </c>
      <c r="AC13" s="96"/>
      <c r="AD13" s="37" t="s">
        <v>204</v>
      </c>
      <c r="AE13" s="13">
        <v>0</v>
      </c>
      <c r="AF13" s="14">
        <f t="shared" si="4"/>
        <v>0</v>
      </c>
      <c r="AG13" s="13">
        <v>0</v>
      </c>
      <c r="AH13" s="13">
        <v>0</v>
      </c>
      <c r="AJ13" s="75"/>
      <c r="AK13" s="46" t="s">
        <v>451</v>
      </c>
      <c r="AL13" s="13">
        <v>13</v>
      </c>
      <c r="AM13" s="14">
        <f t="shared" si="5"/>
        <v>13</v>
      </c>
      <c r="AN13" s="13">
        <v>13</v>
      </c>
      <c r="AO13" s="13">
        <v>0</v>
      </c>
      <c r="AQ13" s="67"/>
      <c r="AR13" s="9" t="s">
        <v>321</v>
      </c>
      <c r="AS13" s="13">
        <v>0</v>
      </c>
      <c r="AT13" s="14">
        <f t="shared" si="6"/>
        <v>1</v>
      </c>
      <c r="AU13" s="13">
        <v>0</v>
      </c>
      <c r="AV13" s="13">
        <v>1</v>
      </c>
      <c r="AX13" s="68"/>
      <c r="AY13" s="17" t="s">
        <v>14</v>
      </c>
      <c r="AZ13" s="14">
        <f>SUM(AZ6:AZ12)</f>
        <v>0</v>
      </c>
      <c r="BA13" s="14">
        <f>SUM(BA6:BA12)</f>
        <v>0</v>
      </c>
      <c r="BB13" s="14">
        <f>SUM(BB6:BB12)</f>
        <v>0</v>
      </c>
      <c r="BC13" s="14">
        <f>SUM(BC6:BC12)</f>
        <v>0</v>
      </c>
      <c r="BE13" s="67"/>
      <c r="BF13" s="9" t="s">
        <v>322</v>
      </c>
      <c r="BG13" s="13">
        <v>2</v>
      </c>
      <c r="BH13" s="14">
        <f t="shared" si="8"/>
        <v>3</v>
      </c>
      <c r="BI13" s="13">
        <v>2</v>
      </c>
      <c r="BJ13" s="13">
        <v>1</v>
      </c>
      <c r="BL13" s="67"/>
      <c r="BM13" s="9" t="s">
        <v>266</v>
      </c>
      <c r="BN13" s="13">
        <v>0</v>
      </c>
      <c r="BO13" s="14">
        <f t="shared" si="9"/>
        <v>0</v>
      </c>
      <c r="BP13" s="13">
        <v>0</v>
      </c>
      <c r="BQ13" s="13">
        <v>0</v>
      </c>
    </row>
    <row r="14" spans="1:77" s="4" customFormat="1" ht="13.5" customHeight="1" x14ac:dyDescent="0.15">
      <c r="A14" s="67"/>
      <c r="B14" s="9" t="s">
        <v>275</v>
      </c>
      <c r="C14" s="13">
        <v>1</v>
      </c>
      <c r="D14" s="14">
        <f t="shared" si="0"/>
        <v>4</v>
      </c>
      <c r="E14" s="13">
        <v>1</v>
      </c>
      <c r="F14" s="13">
        <v>3</v>
      </c>
      <c r="G14" s="22"/>
      <c r="H14" s="67"/>
      <c r="I14" s="9" t="s">
        <v>324</v>
      </c>
      <c r="J14" s="13">
        <v>3</v>
      </c>
      <c r="K14" s="14">
        <f t="shared" si="1"/>
        <v>6</v>
      </c>
      <c r="L14" s="13">
        <v>2</v>
      </c>
      <c r="M14" s="13">
        <v>4</v>
      </c>
      <c r="N14" s="22"/>
      <c r="O14" s="67"/>
      <c r="P14" s="9" t="s">
        <v>131</v>
      </c>
      <c r="Q14" s="13">
        <v>0</v>
      </c>
      <c r="R14" s="14">
        <f t="shared" si="2"/>
        <v>0</v>
      </c>
      <c r="S14" s="13">
        <v>0</v>
      </c>
      <c r="T14" s="13">
        <v>0</v>
      </c>
      <c r="U14" s="22"/>
      <c r="V14" s="67"/>
      <c r="W14" s="9" t="s">
        <v>391</v>
      </c>
      <c r="X14" s="13">
        <v>0</v>
      </c>
      <c r="Y14" s="14">
        <f t="shared" si="3"/>
        <v>3</v>
      </c>
      <c r="Z14" s="13">
        <v>0</v>
      </c>
      <c r="AA14" s="13">
        <v>3</v>
      </c>
      <c r="AC14" s="96"/>
      <c r="AD14" s="37" t="s">
        <v>28</v>
      </c>
      <c r="AE14" s="13">
        <v>0</v>
      </c>
      <c r="AF14" s="14">
        <f t="shared" si="4"/>
        <v>1</v>
      </c>
      <c r="AG14" s="13">
        <v>0</v>
      </c>
      <c r="AH14" s="13">
        <v>1</v>
      </c>
      <c r="AJ14" s="75"/>
      <c r="AK14" s="11" t="s">
        <v>323</v>
      </c>
      <c r="AL14" s="13">
        <v>4</v>
      </c>
      <c r="AM14" s="14">
        <f t="shared" si="5"/>
        <v>4</v>
      </c>
      <c r="AN14" s="13">
        <v>4</v>
      </c>
      <c r="AO14" s="13">
        <v>0</v>
      </c>
      <c r="AQ14" s="67"/>
      <c r="AR14" s="9" t="s">
        <v>326</v>
      </c>
      <c r="AS14" s="13">
        <v>0</v>
      </c>
      <c r="AT14" s="14">
        <f t="shared" si="6"/>
        <v>0</v>
      </c>
      <c r="AU14" s="13">
        <v>0</v>
      </c>
      <c r="AV14" s="13">
        <v>0</v>
      </c>
      <c r="AX14" s="66" t="s">
        <v>392</v>
      </c>
      <c r="AY14" s="26" t="s">
        <v>74</v>
      </c>
      <c r="AZ14" s="13">
        <v>0</v>
      </c>
      <c r="BA14" s="14">
        <f t="shared" ref="BA14:BA20" si="10">BB14+BC14</f>
        <v>0</v>
      </c>
      <c r="BB14" s="13">
        <v>0</v>
      </c>
      <c r="BC14" s="13">
        <v>0</v>
      </c>
      <c r="BE14" s="67"/>
      <c r="BF14" s="9" t="s">
        <v>68</v>
      </c>
      <c r="BG14" s="13">
        <v>3</v>
      </c>
      <c r="BH14" s="14">
        <f t="shared" si="8"/>
        <v>5</v>
      </c>
      <c r="BI14" s="13">
        <v>3</v>
      </c>
      <c r="BJ14" s="13">
        <v>2</v>
      </c>
      <c r="BL14" s="67"/>
      <c r="BM14" s="9" t="s">
        <v>328</v>
      </c>
      <c r="BN14" s="13">
        <v>0</v>
      </c>
      <c r="BO14" s="14">
        <f t="shared" si="9"/>
        <v>0</v>
      </c>
      <c r="BP14" s="13">
        <v>0</v>
      </c>
      <c r="BQ14" s="13">
        <v>0</v>
      </c>
    </row>
    <row r="15" spans="1:77" s="4" customFormat="1" ht="13.5" customHeight="1" x14ac:dyDescent="0.15">
      <c r="A15" s="67"/>
      <c r="B15" s="9" t="s">
        <v>146</v>
      </c>
      <c r="C15" s="13">
        <v>1</v>
      </c>
      <c r="D15" s="14">
        <f t="shared" si="0"/>
        <v>3</v>
      </c>
      <c r="E15" s="13">
        <v>1</v>
      </c>
      <c r="F15" s="13">
        <v>2</v>
      </c>
      <c r="G15" s="22"/>
      <c r="H15" s="67"/>
      <c r="I15" s="9" t="s">
        <v>56</v>
      </c>
      <c r="J15" s="13">
        <v>1</v>
      </c>
      <c r="K15" s="14">
        <f t="shared" si="1"/>
        <v>3</v>
      </c>
      <c r="L15" s="13">
        <v>1</v>
      </c>
      <c r="M15" s="13">
        <v>2</v>
      </c>
      <c r="N15" s="22"/>
      <c r="O15" s="67"/>
      <c r="P15" s="26" t="s">
        <v>248</v>
      </c>
      <c r="Q15" s="13">
        <v>0</v>
      </c>
      <c r="R15" s="14">
        <f t="shared" si="2"/>
        <v>0</v>
      </c>
      <c r="S15" s="13">
        <v>0</v>
      </c>
      <c r="T15" s="13">
        <v>0</v>
      </c>
      <c r="U15" s="22"/>
      <c r="V15" s="67"/>
      <c r="W15" s="9" t="s">
        <v>443</v>
      </c>
      <c r="X15" s="13">
        <v>1</v>
      </c>
      <c r="Y15" s="14">
        <f t="shared" si="3"/>
        <v>1</v>
      </c>
      <c r="Z15" s="13">
        <v>0</v>
      </c>
      <c r="AA15" s="13">
        <v>1</v>
      </c>
      <c r="AC15" s="96"/>
      <c r="AD15" s="37" t="s">
        <v>205</v>
      </c>
      <c r="AE15" s="13">
        <v>0</v>
      </c>
      <c r="AF15" s="14">
        <f t="shared" si="4"/>
        <v>0</v>
      </c>
      <c r="AG15" s="13">
        <v>0</v>
      </c>
      <c r="AH15" s="13">
        <v>0</v>
      </c>
      <c r="AJ15" s="75"/>
      <c r="AK15" s="11" t="s">
        <v>223</v>
      </c>
      <c r="AL15" s="13">
        <v>5</v>
      </c>
      <c r="AM15" s="14">
        <f t="shared" si="5"/>
        <v>6</v>
      </c>
      <c r="AN15" s="13">
        <v>5</v>
      </c>
      <c r="AO15" s="13">
        <v>1</v>
      </c>
      <c r="AQ15" s="68"/>
      <c r="AR15" s="7" t="s">
        <v>14</v>
      </c>
      <c r="AS15" s="27">
        <f>SUM(AS6:AS14)</f>
        <v>21</v>
      </c>
      <c r="AT15" s="27">
        <f>SUM(AT6:AT14)</f>
        <v>35</v>
      </c>
      <c r="AU15" s="27">
        <f>SUM(AU6:AU14)</f>
        <v>6</v>
      </c>
      <c r="AV15" s="27">
        <f>SUM(AV6:AV14)</f>
        <v>29</v>
      </c>
      <c r="AX15" s="67"/>
      <c r="AY15" s="9" t="s">
        <v>253</v>
      </c>
      <c r="AZ15" s="13">
        <v>0</v>
      </c>
      <c r="BA15" s="14">
        <f t="shared" si="10"/>
        <v>1</v>
      </c>
      <c r="BB15" s="13">
        <v>0</v>
      </c>
      <c r="BC15" s="13">
        <v>1</v>
      </c>
      <c r="BE15" s="67"/>
      <c r="BF15" s="9" t="s">
        <v>77</v>
      </c>
      <c r="BG15" s="13">
        <v>0</v>
      </c>
      <c r="BH15" s="14">
        <f t="shared" si="8"/>
        <v>0</v>
      </c>
      <c r="BI15" s="13">
        <v>0</v>
      </c>
      <c r="BJ15" s="13">
        <v>0</v>
      </c>
      <c r="BL15" s="67"/>
      <c r="BM15" s="9" t="s">
        <v>20</v>
      </c>
      <c r="BN15" s="13">
        <v>11</v>
      </c>
      <c r="BO15" s="14">
        <f t="shared" si="9"/>
        <v>26</v>
      </c>
      <c r="BP15" s="13">
        <v>22</v>
      </c>
      <c r="BQ15" s="13">
        <v>4</v>
      </c>
    </row>
    <row r="16" spans="1:77" s="4" customFormat="1" ht="13.5" customHeight="1" x14ac:dyDescent="0.15">
      <c r="A16" s="67"/>
      <c r="B16" s="9" t="s">
        <v>192</v>
      </c>
      <c r="C16" s="13">
        <v>4</v>
      </c>
      <c r="D16" s="14">
        <f t="shared" si="0"/>
        <v>4</v>
      </c>
      <c r="E16" s="13">
        <v>3</v>
      </c>
      <c r="F16" s="13">
        <v>1</v>
      </c>
      <c r="G16" s="22"/>
      <c r="H16" s="67"/>
      <c r="I16" s="9" t="s">
        <v>316</v>
      </c>
      <c r="J16" s="13">
        <v>4</v>
      </c>
      <c r="K16" s="14">
        <f t="shared" si="1"/>
        <v>7</v>
      </c>
      <c r="L16" s="13">
        <v>4</v>
      </c>
      <c r="M16" s="13">
        <v>3</v>
      </c>
      <c r="N16" s="22"/>
      <c r="O16" s="67"/>
      <c r="P16" s="9" t="s">
        <v>175</v>
      </c>
      <c r="Q16" s="13">
        <v>5</v>
      </c>
      <c r="R16" s="14">
        <f t="shared" si="2"/>
        <v>5</v>
      </c>
      <c r="S16" s="13">
        <v>5</v>
      </c>
      <c r="T16" s="13">
        <v>0</v>
      </c>
      <c r="U16" s="22"/>
      <c r="V16" s="67"/>
      <c r="W16" s="9" t="s">
        <v>187</v>
      </c>
      <c r="X16" s="13">
        <v>1</v>
      </c>
      <c r="Y16" s="14">
        <f t="shared" si="3"/>
        <v>2</v>
      </c>
      <c r="Z16" s="13">
        <v>0</v>
      </c>
      <c r="AA16" s="13">
        <v>2</v>
      </c>
      <c r="AC16" s="96"/>
      <c r="AD16" s="37" t="s">
        <v>206</v>
      </c>
      <c r="AE16" s="13">
        <v>0</v>
      </c>
      <c r="AF16" s="14">
        <f t="shared" si="4"/>
        <v>0</v>
      </c>
      <c r="AG16" s="13">
        <v>0</v>
      </c>
      <c r="AH16" s="13">
        <v>0</v>
      </c>
      <c r="AJ16" s="75"/>
      <c r="AK16" s="11" t="s">
        <v>176</v>
      </c>
      <c r="AL16" s="13">
        <v>6</v>
      </c>
      <c r="AM16" s="14">
        <f t="shared" si="5"/>
        <v>7</v>
      </c>
      <c r="AN16" s="13">
        <v>5</v>
      </c>
      <c r="AO16" s="13">
        <v>2</v>
      </c>
      <c r="AQ16" s="66" t="s">
        <v>389</v>
      </c>
      <c r="AR16" s="9" t="s">
        <v>330</v>
      </c>
      <c r="AS16" s="13">
        <v>3</v>
      </c>
      <c r="AT16" s="14">
        <f t="shared" ref="AT16:AT23" si="11">AU16+AV16</f>
        <v>9</v>
      </c>
      <c r="AU16" s="13">
        <v>3</v>
      </c>
      <c r="AV16" s="13">
        <v>6</v>
      </c>
      <c r="AX16" s="67"/>
      <c r="AY16" s="9" t="s">
        <v>41</v>
      </c>
      <c r="AZ16" s="13">
        <v>0</v>
      </c>
      <c r="BA16" s="14">
        <f t="shared" si="10"/>
        <v>2</v>
      </c>
      <c r="BB16" s="13">
        <v>0</v>
      </c>
      <c r="BC16" s="13">
        <v>2</v>
      </c>
      <c r="BE16" s="68"/>
      <c r="BF16" s="7" t="s">
        <v>14</v>
      </c>
      <c r="BG16" s="53">
        <f>SUM(BG6:BG15)</f>
        <v>10</v>
      </c>
      <c r="BH16" s="53">
        <f>SUM(BH6:BH15)</f>
        <v>15</v>
      </c>
      <c r="BI16" s="53">
        <f>SUM(BI6:BI15)</f>
        <v>5</v>
      </c>
      <c r="BJ16" s="53">
        <f>SUM(BJ6:BJ15)</f>
        <v>10</v>
      </c>
      <c r="BL16" s="67"/>
      <c r="BM16" s="9" t="s">
        <v>60</v>
      </c>
      <c r="BN16" s="13">
        <v>0</v>
      </c>
      <c r="BO16" s="14">
        <f t="shared" si="9"/>
        <v>1</v>
      </c>
      <c r="BP16" s="13">
        <v>0</v>
      </c>
      <c r="BQ16" s="13">
        <v>1</v>
      </c>
    </row>
    <row r="17" spans="1:69" s="4" customFormat="1" ht="13.5" customHeight="1" x14ac:dyDescent="0.15">
      <c r="A17" s="67"/>
      <c r="B17" s="9" t="s">
        <v>15</v>
      </c>
      <c r="C17" s="13">
        <v>4</v>
      </c>
      <c r="D17" s="14">
        <f t="shared" si="0"/>
        <v>11</v>
      </c>
      <c r="E17" s="13">
        <v>4</v>
      </c>
      <c r="F17" s="13">
        <v>7</v>
      </c>
      <c r="G17" s="22"/>
      <c r="H17" s="67"/>
      <c r="I17" s="9" t="s">
        <v>329</v>
      </c>
      <c r="J17" s="13">
        <v>4</v>
      </c>
      <c r="K17" s="14">
        <f t="shared" si="1"/>
        <v>9</v>
      </c>
      <c r="L17" s="13">
        <v>5</v>
      </c>
      <c r="M17" s="13">
        <v>4</v>
      </c>
      <c r="N17" s="22"/>
      <c r="O17" s="68"/>
      <c r="P17" s="7" t="s">
        <v>14</v>
      </c>
      <c r="Q17" s="27">
        <f>SUM(Q6:Q16)</f>
        <v>13</v>
      </c>
      <c r="R17" s="27">
        <f>SUM(R6:R16)</f>
        <v>13</v>
      </c>
      <c r="S17" s="27">
        <f>SUM(S6:S16)</f>
        <v>11</v>
      </c>
      <c r="T17" s="27">
        <f>SUM(T6:T16)</f>
        <v>2</v>
      </c>
      <c r="U17" s="22"/>
      <c r="V17" s="67"/>
      <c r="W17" s="9" t="s">
        <v>189</v>
      </c>
      <c r="X17" s="13">
        <v>0</v>
      </c>
      <c r="Y17" s="14">
        <f t="shared" si="3"/>
        <v>0</v>
      </c>
      <c r="Z17" s="13">
        <v>0</v>
      </c>
      <c r="AA17" s="13">
        <v>0</v>
      </c>
      <c r="AC17" s="96"/>
      <c r="AD17" s="37" t="s">
        <v>30</v>
      </c>
      <c r="AE17" s="13">
        <v>0</v>
      </c>
      <c r="AF17" s="14">
        <f t="shared" si="4"/>
        <v>1</v>
      </c>
      <c r="AG17" s="13">
        <v>0</v>
      </c>
      <c r="AH17" s="13">
        <v>1</v>
      </c>
      <c r="AJ17" s="75"/>
      <c r="AK17" s="11" t="s">
        <v>452</v>
      </c>
      <c r="AL17" s="13">
        <v>3</v>
      </c>
      <c r="AM17" s="14">
        <f t="shared" si="5"/>
        <v>3</v>
      </c>
      <c r="AN17" s="13">
        <v>3</v>
      </c>
      <c r="AO17" s="13">
        <v>0</v>
      </c>
      <c r="AQ17" s="67"/>
      <c r="AR17" s="9" t="s">
        <v>71</v>
      </c>
      <c r="AS17" s="13">
        <v>0</v>
      </c>
      <c r="AT17" s="14">
        <f t="shared" si="11"/>
        <v>2</v>
      </c>
      <c r="AU17" s="13">
        <v>1</v>
      </c>
      <c r="AV17" s="13">
        <v>1</v>
      </c>
      <c r="AX17" s="67"/>
      <c r="AY17" s="9" t="s">
        <v>163</v>
      </c>
      <c r="AZ17" s="13">
        <v>0</v>
      </c>
      <c r="BA17" s="14">
        <f t="shared" si="10"/>
        <v>1</v>
      </c>
      <c r="BB17" s="13">
        <v>0</v>
      </c>
      <c r="BC17" s="13">
        <v>1</v>
      </c>
      <c r="BE17" s="66" t="s">
        <v>395</v>
      </c>
      <c r="BF17" s="9" t="s">
        <v>78</v>
      </c>
      <c r="BG17" s="13">
        <v>2</v>
      </c>
      <c r="BH17" s="14">
        <f t="shared" ref="BH17:BH27" si="12">BI17+BJ17</f>
        <v>3</v>
      </c>
      <c r="BI17" s="13">
        <v>2</v>
      </c>
      <c r="BJ17" s="13">
        <v>1</v>
      </c>
      <c r="BL17" s="67"/>
      <c r="BM17" s="9" t="s">
        <v>456</v>
      </c>
      <c r="BN17" s="13">
        <v>0</v>
      </c>
      <c r="BO17" s="14">
        <f t="shared" si="9"/>
        <v>0</v>
      </c>
      <c r="BP17" s="13">
        <v>0</v>
      </c>
      <c r="BQ17" s="13">
        <v>0</v>
      </c>
    </row>
    <row r="18" spans="1:69" s="4" customFormat="1" ht="13.5" customHeight="1" x14ac:dyDescent="0.15">
      <c r="A18" s="67"/>
      <c r="B18" s="9" t="s">
        <v>407</v>
      </c>
      <c r="C18" s="13">
        <v>0</v>
      </c>
      <c r="D18" s="14">
        <f t="shared" si="0"/>
        <v>0</v>
      </c>
      <c r="E18" s="13">
        <v>0</v>
      </c>
      <c r="F18" s="13">
        <v>0</v>
      </c>
      <c r="G18" s="22"/>
      <c r="H18" s="67"/>
      <c r="I18" s="9" t="s">
        <v>425</v>
      </c>
      <c r="J18" s="13">
        <v>2</v>
      </c>
      <c r="K18" s="14">
        <f t="shared" si="1"/>
        <v>3</v>
      </c>
      <c r="L18" s="13">
        <v>2</v>
      </c>
      <c r="M18" s="13">
        <v>1</v>
      </c>
      <c r="N18" s="22"/>
      <c r="O18" s="66" t="s">
        <v>217</v>
      </c>
      <c r="P18" s="9" t="s">
        <v>293</v>
      </c>
      <c r="Q18" s="13">
        <v>0</v>
      </c>
      <c r="R18" s="14">
        <f t="shared" ref="R18:R27" si="13">S18+T18</f>
        <v>0</v>
      </c>
      <c r="S18" s="13">
        <v>0</v>
      </c>
      <c r="T18" s="13">
        <v>0</v>
      </c>
      <c r="U18" s="22"/>
      <c r="V18" s="67"/>
      <c r="W18" s="31" t="s">
        <v>214</v>
      </c>
      <c r="X18" s="13">
        <v>1</v>
      </c>
      <c r="Y18" s="14">
        <f t="shared" si="3"/>
        <v>1</v>
      </c>
      <c r="Z18" s="13">
        <v>0</v>
      </c>
      <c r="AA18" s="13">
        <v>1</v>
      </c>
      <c r="AC18" s="96"/>
      <c r="AD18" s="37" t="s">
        <v>207</v>
      </c>
      <c r="AE18" s="13">
        <v>0</v>
      </c>
      <c r="AF18" s="14">
        <f t="shared" si="4"/>
        <v>0</v>
      </c>
      <c r="AG18" s="13">
        <v>0</v>
      </c>
      <c r="AH18" s="13">
        <v>0</v>
      </c>
      <c r="AJ18" s="75"/>
      <c r="AK18" s="11" t="s">
        <v>182</v>
      </c>
      <c r="AL18" s="13">
        <v>0</v>
      </c>
      <c r="AM18" s="14">
        <f t="shared" si="5"/>
        <v>0</v>
      </c>
      <c r="AN18" s="13">
        <v>0</v>
      </c>
      <c r="AO18" s="13">
        <v>0</v>
      </c>
      <c r="AQ18" s="67"/>
      <c r="AR18" s="9" t="s">
        <v>188</v>
      </c>
      <c r="AS18" s="13">
        <v>2</v>
      </c>
      <c r="AT18" s="14">
        <f t="shared" si="11"/>
        <v>2</v>
      </c>
      <c r="AU18" s="13">
        <v>1</v>
      </c>
      <c r="AV18" s="13">
        <v>1</v>
      </c>
      <c r="AX18" s="67"/>
      <c r="AY18" s="11" t="s">
        <v>348</v>
      </c>
      <c r="AZ18" s="13">
        <v>0</v>
      </c>
      <c r="BA18" s="14">
        <f t="shared" si="10"/>
        <v>0</v>
      </c>
      <c r="BB18" s="13">
        <v>0</v>
      </c>
      <c r="BC18" s="13">
        <v>0</v>
      </c>
      <c r="BE18" s="67"/>
      <c r="BF18" s="9" t="s">
        <v>29</v>
      </c>
      <c r="BG18" s="13">
        <v>0</v>
      </c>
      <c r="BH18" s="14">
        <f t="shared" si="12"/>
        <v>0</v>
      </c>
      <c r="BI18" s="13">
        <v>0</v>
      </c>
      <c r="BJ18" s="13">
        <v>0</v>
      </c>
      <c r="BL18" s="67"/>
      <c r="BM18" s="9" t="s">
        <v>256</v>
      </c>
      <c r="BN18" s="13">
        <v>0</v>
      </c>
      <c r="BO18" s="14">
        <f t="shared" si="9"/>
        <v>1</v>
      </c>
      <c r="BP18" s="13">
        <v>1</v>
      </c>
      <c r="BQ18" s="13">
        <v>0</v>
      </c>
    </row>
    <row r="19" spans="1:69" s="4" customFormat="1" ht="13.5" customHeight="1" x14ac:dyDescent="0.15">
      <c r="A19" s="67"/>
      <c r="B19" s="9" t="s">
        <v>254</v>
      </c>
      <c r="C19" s="13">
        <v>0</v>
      </c>
      <c r="D19" s="14">
        <f t="shared" si="0"/>
        <v>0</v>
      </c>
      <c r="E19" s="13">
        <v>0</v>
      </c>
      <c r="F19" s="13">
        <v>0</v>
      </c>
      <c r="G19" s="22"/>
      <c r="H19" s="67"/>
      <c r="I19" s="9" t="s">
        <v>426</v>
      </c>
      <c r="J19" s="13">
        <v>4</v>
      </c>
      <c r="K19" s="14">
        <f t="shared" si="1"/>
        <v>10</v>
      </c>
      <c r="L19" s="13">
        <v>3</v>
      </c>
      <c r="M19" s="13">
        <v>7</v>
      </c>
      <c r="N19" s="22"/>
      <c r="O19" s="67"/>
      <c r="P19" s="9" t="s">
        <v>434</v>
      </c>
      <c r="Q19" s="13">
        <v>0</v>
      </c>
      <c r="R19" s="14">
        <f t="shared" si="13"/>
        <v>1</v>
      </c>
      <c r="S19" s="13">
        <v>0</v>
      </c>
      <c r="T19" s="13">
        <v>1</v>
      </c>
      <c r="U19" s="22"/>
      <c r="V19" s="68"/>
      <c r="W19" s="7" t="s">
        <v>14</v>
      </c>
      <c r="X19" s="27">
        <f>SUM(X6:X18)</f>
        <v>12</v>
      </c>
      <c r="Y19" s="27">
        <f>SUM(Y6:Y18)</f>
        <v>25</v>
      </c>
      <c r="Z19" s="27">
        <f>SUM(Z6:Z18)</f>
        <v>8</v>
      </c>
      <c r="AA19" s="27">
        <f>SUM(AA6:AA18)</f>
        <v>17</v>
      </c>
      <c r="AC19" s="96"/>
      <c r="AD19" s="37" t="s">
        <v>243</v>
      </c>
      <c r="AE19" s="13">
        <v>0</v>
      </c>
      <c r="AF19" s="14">
        <f t="shared" si="4"/>
        <v>0</v>
      </c>
      <c r="AG19" s="13">
        <v>0</v>
      </c>
      <c r="AH19" s="13">
        <v>0</v>
      </c>
      <c r="AJ19" s="75"/>
      <c r="AK19" s="11" t="s">
        <v>226</v>
      </c>
      <c r="AL19" s="13">
        <v>0</v>
      </c>
      <c r="AM19" s="14">
        <f t="shared" si="5"/>
        <v>0</v>
      </c>
      <c r="AN19" s="13">
        <v>0</v>
      </c>
      <c r="AO19" s="13">
        <v>0</v>
      </c>
      <c r="AQ19" s="67"/>
      <c r="AR19" s="9" t="s">
        <v>331</v>
      </c>
      <c r="AS19" s="13">
        <v>0</v>
      </c>
      <c r="AT19" s="14">
        <f t="shared" si="11"/>
        <v>1</v>
      </c>
      <c r="AU19" s="13">
        <v>0</v>
      </c>
      <c r="AV19" s="13">
        <v>1</v>
      </c>
      <c r="AX19" s="67"/>
      <c r="AY19" s="11" t="s">
        <v>255</v>
      </c>
      <c r="AZ19" s="13">
        <v>0</v>
      </c>
      <c r="BA19" s="14">
        <f t="shared" si="10"/>
        <v>0</v>
      </c>
      <c r="BB19" s="13">
        <v>0</v>
      </c>
      <c r="BC19" s="13">
        <v>0</v>
      </c>
      <c r="BE19" s="67"/>
      <c r="BF19" s="9" t="s">
        <v>79</v>
      </c>
      <c r="BG19" s="13">
        <v>0</v>
      </c>
      <c r="BH19" s="14">
        <f t="shared" si="12"/>
        <v>0</v>
      </c>
      <c r="BI19" s="13">
        <v>0</v>
      </c>
      <c r="BJ19" s="13">
        <v>0</v>
      </c>
      <c r="BL19" s="67"/>
      <c r="BM19" s="9" t="s">
        <v>267</v>
      </c>
      <c r="BN19" s="13">
        <v>0</v>
      </c>
      <c r="BO19" s="14">
        <f t="shared" si="9"/>
        <v>0</v>
      </c>
      <c r="BP19" s="13">
        <v>0</v>
      </c>
      <c r="BQ19" s="13">
        <v>0</v>
      </c>
    </row>
    <row r="20" spans="1:69" s="4" customFormat="1" ht="13.5" customHeight="1" x14ac:dyDescent="0.15">
      <c r="A20" s="67"/>
      <c r="B20" s="9" t="s">
        <v>152</v>
      </c>
      <c r="C20" s="13">
        <v>5</v>
      </c>
      <c r="D20" s="14">
        <f t="shared" si="0"/>
        <v>9</v>
      </c>
      <c r="E20" s="13">
        <v>2</v>
      </c>
      <c r="F20" s="13">
        <v>7</v>
      </c>
      <c r="G20" s="22"/>
      <c r="H20" s="67"/>
      <c r="I20" s="9" t="s">
        <v>161</v>
      </c>
      <c r="J20" s="13">
        <v>2</v>
      </c>
      <c r="K20" s="14">
        <f t="shared" si="1"/>
        <v>7</v>
      </c>
      <c r="L20" s="13">
        <v>3</v>
      </c>
      <c r="M20" s="13">
        <v>4</v>
      </c>
      <c r="N20" s="22"/>
      <c r="O20" s="67"/>
      <c r="P20" s="9" t="s">
        <v>67</v>
      </c>
      <c r="Q20" s="13">
        <v>0</v>
      </c>
      <c r="R20" s="14">
        <f t="shared" si="13"/>
        <v>1</v>
      </c>
      <c r="S20" s="13">
        <v>0</v>
      </c>
      <c r="T20" s="13">
        <v>1</v>
      </c>
      <c r="U20" s="22"/>
      <c r="V20" s="66" t="s">
        <v>291</v>
      </c>
      <c r="W20" s="9" t="s">
        <v>191</v>
      </c>
      <c r="X20" s="13">
        <v>0</v>
      </c>
      <c r="Y20" s="14">
        <f t="shared" ref="Y20:Y29" si="14">Z20+AA20</f>
        <v>1</v>
      </c>
      <c r="Z20" s="13">
        <v>0</v>
      </c>
      <c r="AA20" s="13">
        <v>1</v>
      </c>
      <c r="AC20" s="96"/>
      <c r="AD20" s="37" t="s">
        <v>448</v>
      </c>
      <c r="AE20" s="13">
        <v>0</v>
      </c>
      <c r="AF20" s="14">
        <f t="shared" si="4"/>
        <v>0</v>
      </c>
      <c r="AG20" s="13">
        <v>0</v>
      </c>
      <c r="AH20" s="13">
        <v>0</v>
      </c>
      <c r="AJ20" s="75"/>
      <c r="AK20" s="11" t="s">
        <v>104</v>
      </c>
      <c r="AL20" s="13">
        <v>0</v>
      </c>
      <c r="AM20" s="14">
        <f t="shared" si="5"/>
        <v>1</v>
      </c>
      <c r="AN20" s="13">
        <v>0</v>
      </c>
      <c r="AO20" s="13">
        <v>1</v>
      </c>
      <c r="AQ20" s="67"/>
      <c r="AR20" s="9" t="s">
        <v>332</v>
      </c>
      <c r="AS20" s="13">
        <v>0</v>
      </c>
      <c r="AT20" s="14">
        <f t="shared" si="11"/>
        <v>1</v>
      </c>
      <c r="AU20" s="13">
        <v>0</v>
      </c>
      <c r="AV20" s="13">
        <v>1</v>
      </c>
      <c r="AX20" s="67"/>
      <c r="AY20" s="11" t="s">
        <v>124</v>
      </c>
      <c r="AZ20" s="13">
        <v>1</v>
      </c>
      <c r="BA20" s="14">
        <f t="shared" si="10"/>
        <v>4</v>
      </c>
      <c r="BB20" s="13">
        <v>1</v>
      </c>
      <c r="BC20" s="13">
        <v>3</v>
      </c>
      <c r="BE20" s="67"/>
      <c r="BF20" s="9" t="s">
        <v>80</v>
      </c>
      <c r="BG20" s="13">
        <v>0</v>
      </c>
      <c r="BH20" s="14">
        <f t="shared" si="12"/>
        <v>0</v>
      </c>
      <c r="BI20" s="13">
        <v>0</v>
      </c>
      <c r="BJ20" s="13">
        <v>0</v>
      </c>
      <c r="BL20" s="67"/>
      <c r="BM20" s="9" t="s">
        <v>296</v>
      </c>
      <c r="BN20" s="13">
        <v>1</v>
      </c>
      <c r="BO20" s="14">
        <f t="shared" si="9"/>
        <v>4</v>
      </c>
      <c r="BP20" s="13">
        <v>2</v>
      </c>
      <c r="BQ20" s="13">
        <v>2</v>
      </c>
    </row>
    <row r="21" spans="1:69" s="4" customFormat="1" ht="13.5" customHeight="1" x14ac:dyDescent="0.15">
      <c r="A21" s="67"/>
      <c r="B21" s="9" t="s">
        <v>409</v>
      </c>
      <c r="C21" s="13">
        <v>0</v>
      </c>
      <c r="D21" s="14">
        <f t="shared" si="0"/>
        <v>3</v>
      </c>
      <c r="E21" s="13">
        <v>1</v>
      </c>
      <c r="F21" s="13">
        <v>2</v>
      </c>
      <c r="G21" s="22"/>
      <c r="H21" s="67"/>
      <c r="I21" s="9" t="s">
        <v>428</v>
      </c>
      <c r="J21" s="13">
        <v>1</v>
      </c>
      <c r="K21" s="14">
        <f t="shared" si="1"/>
        <v>4</v>
      </c>
      <c r="L21" s="13">
        <v>1</v>
      </c>
      <c r="M21" s="13">
        <v>3</v>
      </c>
      <c r="N21" s="22"/>
      <c r="O21" s="67"/>
      <c r="P21" s="9" t="s">
        <v>435</v>
      </c>
      <c r="Q21" s="13">
        <v>0</v>
      </c>
      <c r="R21" s="14">
        <f t="shared" si="13"/>
        <v>1</v>
      </c>
      <c r="S21" s="13">
        <v>0</v>
      </c>
      <c r="T21" s="13">
        <v>1</v>
      </c>
      <c r="U21" s="22"/>
      <c r="V21" s="67"/>
      <c r="W21" s="9" t="s">
        <v>350</v>
      </c>
      <c r="X21" s="13">
        <v>0</v>
      </c>
      <c r="Y21" s="14">
        <f t="shared" si="14"/>
        <v>1</v>
      </c>
      <c r="Z21" s="13">
        <v>0</v>
      </c>
      <c r="AA21" s="13">
        <v>1</v>
      </c>
      <c r="AC21" s="96"/>
      <c r="AD21" s="37" t="s">
        <v>445</v>
      </c>
      <c r="AE21" s="13">
        <v>0</v>
      </c>
      <c r="AF21" s="14">
        <f t="shared" si="4"/>
        <v>1</v>
      </c>
      <c r="AG21" s="13">
        <v>0</v>
      </c>
      <c r="AH21" s="13">
        <v>1</v>
      </c>
      <c r="AJ21" s="75"/>
      <c r="AK21" s="11" t="s">
        <v>227</v>
      </c>
      <c r="AL21" s="13">
        <v>0</v>
      </c>
      <c r="AM21" s="14">
        <f t="shared" si="5"/>
        <v>1</v>
      </c>
      <c r="AN21" s="13">
        <v>0</v>
      </c>
      <c r="AO21" s="13">
        <v>1</v>
      </c>
      <c r="AQ21" s="67"/>
      <c r="AR21" s="9" t="s">
        <v>334</v>
      </c>
      <c r="AS21" s="13">
        <v>4</v>
      </c>
      <c r="AT21" s="14">
        <f t="shared" si="11"/>
        <v>4</v>
      </c>
      <c r="AU21" s="13">
        <v>1</v>
      </c>
      <c r="AV21" s="13">
        <v>3</v>
      </c>
      <c r="AX21" s="68"/>
      <c r="AY21" s="17" t="s">
        <v>14</v>
      </c>
      <c r="AZ21" s="14">
        <f>SUM(AZ14:AZ20)</f>
        <v>1</v>
      </c>
      <c r="BA21" s="14">
        <f>SUM(BA14:BA20)</f>
        <v>8</v>
      </c>
      <c r="BB21" s="14">
        <f>SUM(BB14:BB20)</f>
        <v>1</v>
      </c>
      <c r="BC21" s="14">
        <f>SUM(BC14:BC20)</f>
        <v>7</v>
      </c>
      <c r="BE21" s="67"/>
      <c r="BF21" s="9" t="s">
        <v>81</v>
      </c>
      <c r="BG21" s="13">
        <v>0</v>
      </c>
      <c r="BH21" s="14">
        <f t="shared" si="12"/>
        <v>0</v>
      </c>
      <c r="BI21" s="13">
        <v>0</v>
      </c>
      <c r="BJ21" s="13">
        <v>0</v>
      </c>
      <c r="BL21" s="68"/>
      <c r="BM21" s="7" t="s">
        <v>14</v>
      </c>
      <c r="BN21" s="27">
        <f>SUM(BN6:BN20)</f>
        <v>15</v>
      </c>
      <c r="BO21" s="27">
        <f>SUM(BO6:BO20)</f>
        <v>39</v>
      </c>
      <c r="BP21" s="27">
        <f>SUM(BP6:BP20)</f>
        <v>27</v>
      </c>
      <c r="BQ21" s="27">
        <f>SUM(BQ6:BQ20)</f>
        <v>12</v>
      </c>
    </row>
    <row r="22" spans="1:69" s="4" customFormat="1" ht="13.5" customHeight="1" x14ac:dyDescent="0.15">
      <c r="A22" s="67"/>
      <c r="B22" s="9" t="s">
        <v>121</v>
      </c>
      <c r="C22" s="13">
        <v>1</v>
      </c>
      <c r="D22" s="14">
        <f t="shared" si="0"/>
        <v>1</v>
      </c>
      <c r="E22" s="13">
        <v>0</v>
      </c>
      <c r="F22" s="13">
        <v>1</v>
      </c>
      <c r="G22" s="22"/>
      <c r="H22" s="67"/>
      <c r="I22" s="9" t="s">
        <v>249</v>
      </c>
      <c r="J22" s="13">
        <v>9</v>
      </c>
      <c r="K22" s="14">
        <f t="shared" si="1"/>
        <v>15</v>
      </c>
      <c r="L22" s="13">
        <v>4</v>
      </c>
      <c r="M22" s="13">
        <v>11</v>
      </c>
      <c r="N22" s="22"/>
      <c r="O22" s="67"/>
      <c r="P22" s="9" t="s">
        <v>436</v>
      </c>
      <c r="Q22" s="13">
        <v>0</v>
      </c>
      <c r="R22" s="14">
        <f t="shared" si="13"/>
        <v>0</v>
      </c>
      <c r="S22" s="13">
        <v>0</v>
      </c>
      <c r="T22" s="13">
        <v>0</v>
      </c>
      <c r="U22" s="22"/>
      <c r="V22" s="67"/>
      <c r="W22" s="9" t="s">
        <v>400</v>
      </c>
      <c r="X22" s="13">
        <v>0</v>
      </c>
      <c r="Y22" s="14">
        <f t="shared" si="14"/>
        <v>0</v>
      </c>
      <c r="Z22" s="13">
        <v>0</v>
      </c>
      <c r="AA22" s="13">
        <v>0</v>
      </c>
      <c r="AC22" s="96"/>
      <c r="AD22" s="37" t="s">
        <v>208</v>
      </c>
      <c r="AE22" s="13">
        <v>0</v>
      </c>
      <c r="AF22" s="14">
        <f t="shared" si="4"/>
        <v>0</v>
      </c>
      <c r="AG22" s="13">
        <v>0</v>
      </c>
      <c r="AH22" s="13">
        <v>0</v>
      </c>
      <c r="AJ22" s="75"/>
      <c r="AK22" s="11" t="s">
        <v>290</v>
      </c>
      <c r="AL22" s="13">
        <v>0</v>
      </c>
      <c r="AM22" s="14">
        <f t="shared" si="5"/>
        <v>0</v>
      </c>
      <c r="AN22" s="13">
        <v>0</v>
      </c>
      <c r="AO22" s="13">
        <v>0</v>
      </c>
      <c r="AQ22" s="67"/>
      <c r="AR22" s="9" t="s">
        <v>49</v>
      </c>
      <c r="AS22" s="13">
        <v>4</v>
      </c>
      <c r="AT22" s="14">
        <f t="shared" si="11"/>
        <v>4</v>
      </c>
      <c r="AU22" s="13">
        <v>2</v>
      </c>
      <c r="AV22" s="13">
        <v>2</v>
      </c>
      <c r="AX22" s="66" t="s">
        <v>353</v>
      </c>
      <c r="AY22" s="9" t="s">
        <v>257</v>
      </c>
      <c r="AZ22" s="13">
        <v>0</v>
      </c>
      <c r="BA22" s="14">
        <f t="shared" ref="BA22:BA27" si="15">BB22+BC22</f>
        <v>0</v>
      </c>
      <c r="BB22" s="13">
        <v>0</v>
      </c>
      <c r="BC22" s="13">
        <v>0</v>
      </c>
      <c r="BE22" s="67"/>
      <c r="BF22" s="9" t="s">
        <v>116</v>
      </c>
      <c r="BG22" s="13">
        <v>4</v>
      </c>
      <c r="BH22" s="14">
        <f t="shared" si="12"/>
        <v>13</v>
      </c>
      <c r="BI22" s="13">
        <v>6</v>
      </c>
      <c r="BJ22" s="13">
        <v>7</v>
      </c>
      <c r="BL22" s="66" t="s">
        <v>396</v>
      </c>
      <c r="BM22" s="9" t="s">
        <v>298</v>
      </c>
      <c r="BN22" s="13">
        <v>1</v>
      </c>
      <c r="BO22" s="14">
        <f t="shared" ref="BO22:BO37" si="16">BP22+BQ22</f>
        <v>2</v>
      </c>
      <c r="BP22" s="13">
        <v>1</v>
      </c>
      <c r="BQ22" s="13">
        <v>1</v>
      </c>
    </row>
    <row r="23" spans="1:69" s="4" customFormat="1" ht="13.5" customHeight="1" x14ac:dyDescent="0.15">
      <c r="A23" s="67"/>
      <c r="B23" s="9" t="s">
        <v>145</v>
      </c>
      <c r="C23" s="13">
        <v>2</v>
      </c>
      <c r="D23" s="14">
        <f t="shared" si="0"/>
        <v>4</v>
      </c>
      <c r="E23" s="13">
        <v>0</v>
      </c>
      <c r="F23" s="13">
        <v>4</v>
      </c>
      <c r="G23" s="22"/>
      <c r="H23" s="67"/>
      <c r="I23" s="9" t="s">
        <v>162</v>
      </c>
      <c r="J23" s="13">
        <v>0</v>
      </c>
      <c r="K23" s="14">
        <f t="shared" si="1"/>
        <v>0</v>
      </c>
      <c r="L23" s="13">
        <v>0</v>
      </c>
      <c r="M23" s="13">
        <v>0</v>
      </c>
      <c r="N23" s="22"/>
      <c r="O23" s="67"/>
      <c r="P23" s="9" t="s">
        <v>437</v>
      </c>
      <c r="Q23" s="13">
        <v>2</v>
      </c>
      <c r="R23" s="14">
        <f t="shared" si="13"/>
        <v>4</v>
      </c>
      <c r="S23" s="13">
        <v>0</v>
      </c>
      <c r="T23" s="13">
        <v>4</v>
      </c>
      <c r="U23" s="22"/>
      <c r="V23" s="67"/>
      <c r="W23" s="9" t="s">
        <v>193</v>
      </c>
      <c r="X23" s="13">
        <v>0</v>
      </c>
      <c r="Y23" s="14">
        <f t="shared" si="14"/>
        <v>0</v>
      </c>
      <c r="Z23" s="13">
        <v>0</v>
      </c>
      <c r="AA23" s="13">
        <v>0</v>
      </c>
      <c r="AC23" s="96"/>
      <c r="AD23" s="37" t="s">
        <v>136</v>
      </c>
      <c r="AE23" s="13">
        <v>0</v>
      </c>
      <c r="AF23" s="14">
        <f t="shared" si="4"/>
        <v>0</v>
      </c>
      <c r="AG23" s="13">
        <v>0</v>
      </c>
      <c r="AH23" s="13">
        <v>0</v>
      </c>
      <c r="AJ23" s="75"/>
      <c r="AK23" s="11" t="s">
        <v>228</v>
      </c>
      <c r="AL23" s="13">
        <v>0</v>
      </c>
      <c r="AM23" s="14">
        <f t="shared" si="5"/>
        <v>0</v>
      </c>
      <c r="AN23" s="13">
        <v>0</v>
      </c>
      <c r="AO23" s="13">
        <v>0</v>
      </c>
      <c r="AQ23" s="67"/>
      <c r="AR23" s="9" t="s">
        <v>276</v>
      </c>
      <c r="AS23" s="13">
        <v>0</v>
      </c>
      <c r="AT23" s="14">
        <f t="shared" si="11"/>
        <v>4</v>
      </c>
      <c r="AU23" s="13">
        <v>0</v>
      </c>
      <c r="AV23" s="13">
        <v>4</v>
      </c>
      <c r="AX23" s="67"/>
      <c r="AY23" s="9" t="s">
        <v>12</v>
      </c>
      <c r="AZ23" s="13">
        <v>0</v>
      </c>
      <c r="BA23" s="14">
        <f t="shared" si="15"/>
        <v>0</v>
      </c>
      <c r="BB23" s="13">
        <v>0</v>
      </c>
      <c r="BC23" s="13">
        <v>0</v>
      </c>
      <c r="BE23" s="67"/>
      <c r="BF23" s="9" t="s">
        <v>46</v>
      </c>
      <c r="BG23" s="13">
        <v>0</v>
      </c>
      <c r="BH23" s="14">
        <f t="shared" si="12"/>
        <v>0</v>
      </c>
      <c r="BI23" s="13">
        <v>0</v>
      </c>
      <c r="BJ23" s="13">
        <v>0</v>
      </c>
      <c r="BL23" s="67"/>
      <c r="BM23" s="9" t="s">
        <v>457</v>
      </c>
      <c r="BN23" s="13">
        <v>9</v>
      </c>
      <c r="BO23" s="14">
        <f t="shared" si="16"/>
        <v>10</v>
      </c>
      <c r="BP23" s="13">
        <v>9</v>
      </c>
      <c r="BQ23" s="13">
        <v>1</v>
      </c>
    </row>
    <row r="24" spans="1:69" s="4" customFormat="1" ht="13.5" customHeight="1" x14ac:dyDescent="0.15">
      <c r="A24" s="67"/>
      <c r="B24" s="9" t="s">
        <v>123</v>
      </c>
      <c r="C24" s="13">
        <v>4</v>
      </c>
      <c r="D24" s="14">
        <f t="shared" si="0"/>
        <v>10</v>
      </c>
      <c r="E24" s="13">
        <v>7</v>
      </c>
      <c r="F24" s="13">
        <v>3</v>
      </c>
      <c r="G24" s="22"/>
      <c r="H24" s="67"/>
      <c r="I24" s="26" t="s">
        <v>469</v>
      </c>
      <c r="J24" s="13">
        <v>1</v>
      </c>
      <c r="K24" s="14">
        <f t="shared" si="1"/>
        <v>3</v>
      </c>
      <c r="L24" s="13">
        <v>1</v>
      </c>
      <c r="M24" s="13">
        <v>2</v>
      </c>
      <c r="N24" s="22"/>
      <c r="O24" s="67"/>
      <c r="P24" s="9" t="s">
        <v>190</v>
      </c>
      <c r="Q24" s="13">
        <v>0</v>
      </c>
      <c r="R24" s="14">
        <f t="shared" si="13"/>
        <v>1</v>
      </c>
      <c r="S24" s="13">
        <v>0</v>
      </c>
      <c r="T24" s="13">
        <v>1</v>
      </c>
      <c r="U24" s="22"/>
      <c r="V24" s="67"/>
      <c r="W24" s="9" t="s">
        <v>194</v>
      </c>
      <c r="X24" s="13">
        <v>0</v>
      </c>
      <c r="Y24" s="14">
        <f t="shared" si="14"/>
        <v>0</v>
      </c>
      <c r="Z24" s="13">
        <v>0</v>
      </c>
      <c r="AA24" s="13">
        <v>0</v>
      </c>
      <c r="AC24" s="96"/>
      <c r="AD24" s="37" t="s">
        <v>209</v>
      </c>
      <c r="AE24" s="13">
        <v>0</v>
      </c>
      <c r="AF24" s="14">
        <f t="shared" si="4"/>
        <v>0</v>
      </c>
      <c r="AG24" s="13">
        <v>0</v>
      </c>
      <c r="AH24" s="13">
        <v>0</v>
      </c>
      <c r="AJ24" s="76"/>
      <c r="AK24" s="17" t="s">
        <v>14</v>
      </c>
      <c r="AL24" s="41">
        <f>SUM(AL6:AL23)</f>
        <v>44</v>
      </c>
      <c r="AM24" s="41">
        <f>SUM(AM6:AM23)</f>
        <v>57</v>
      </c>
      <c r="AN24" s="41">
        <f>SUM(AN6:AN23)</f>
        <v>32</v>
      </c>
      <c r="AO24" s="41">
        <f>SUM(AO6:AO23)</f>
        <v>25</v>
      </c>
      <c r="AQ24" s="68"/>
      <c r="AR24" s="17" t="s">
        <v>14</v>
      </c>
      <c r="AS24" s="14">
        <f>SUM(AS16:AS23)</f>
        <v>13</v>
      </c>
      <c r="AT24" s="14">
        <f>SUM(AT16:AT23)</f>
        <v>27</v>
      </c>
      <c r="AU24" s="14">
        <f>SUM(AU16:AU23)</f>
        <v>8</v>
      </c>
      <c r="AV24" s="14">
        <f>SUM(AV16:AV23)</f>
        <v>19</v>
      </c>
      <c r="AX24" s="67"/>
      <c r="AY24" s="9" t="s">
        <v>258</v>
      </c>
      <c r="AZ24" s="13">
        <v>0</v>
      </c>
      <c r="BA24" s="14">
        <f t="shared" si="15"/>
        <v>0</v>
      </c>
      <c r="BB24" s="13">
        <v>0</v>
      </c>
      <c r="BC24" s="13">
        <v>0</v>
      </c>
      <c r="BE24" s="67"/>
      <c r="BF24" s="9" t="s">
        <v>18</v>
      </c>
      <c r="BG24" s="13">
        <v>0</v>
      </c>
      <c r="BH24" s="14">
        <f t="shared" si="12"/>
        <v>2</v>
      </c>
      <c r="BI24" s="13">
        <v>0</v>
      </c>
      <c r="BJ24" s="13">
        <v>2</v>
      </c>
      <c r="BL24" s="67"/>
      <c r="BM24" s="9" t="s">
        <v>268</v>
      </c>
      <c r="BN24" s="13">
        <v>1</v>
      </c>
      <c r="BO24" s="14">
        <f t="shared" si="16"/>
        <v>3</v>
      </c>
      <c r="BP24" s="13">
        <v>1</v>
      </c>
      <c r="BQ24" s="13">
        <v>2</v>
      </c>
    </row>
    <row r="25" spans="1:69" s="4" customFormat="1" ht="13.5" customHeight="1" x14ac:dyDescent="0.15">
      <c r="A25" s="67"/>
      <c r="B25" s="9" t="s">
        <v>377</v>
      </c>
      <c r="C25" s="13">
        <v>0</v>
      </c>
      <c r="D25" s="14">
        <f t="shared" si="0"/>
        <v>1</v>
      </c>
      <c r="E25" s="13">
        <v>0</v>
      </c>
      <c r="F25" s="13">
        <v>1</v>
      </c>
      <c r="G25" s="22"/>
      <c r="H25" s="67"/>
      <c r="I25" s="26" t="s">
        <v>220</v>
      </c>
      <c r="J25" s="13">
        <v>3</v>
      </c>
      <c r="K25" s="14">
        <f t="shared" si="1"/>
        <v>3</v>
      </c>
      <c r="L25" s="13">
        <v>2</v>
      </c>
      <c r="M25" s="13">
        <v>1</v>
      </c>
      <c r="N25" s="22"/>
      <c r="O25" s="67"/>
      <c r="P25" s="9" t="s">
        <v>230</v>
      </c>
      <c r="Q25" s="13">
        <v>0</v>
      </c>
      <c r="R25" s="14">
        <f t="shared" si="13"/>
        <v>0</v>
      </c>
      <c r="S25" s="13">
        <v>0</v>
      </c>
      <c r="T25" s="13">
        <v>0</v>
      </c>
      <c r="U25" s="22"/>
      <c r="V25" s="67"/>
      <c r="W25" s="9" t="s">
        <v>196</v>
      </c>
      <c r="X25" s="13">
        <v>0</v>
      </c>
      <c r="Y25" s="14">
        <f t="shared" si="14"/>
        <v>0</v>
      </c>
      <c r="Z25" s="13">
        <v>0</v>
      </c>
      <c r="AA25" s="13">
        <v>0</v>
      </c>
      <c r="AC25" s="96"/>
      <c r="AD25" s="37" t="s">
        <v>211</v>
      </c>
      <c r="AE25" s="13">
        <v>1</v>
      </c>
      <c r="AF25" s="14">
        <f t="shared" si="4"/>
        <v>1</v>
      </c>
      <c r="AG25" s="13">
        <v>1</v>
      </c>
      <c r="AH25" s="13">
        <v>0</v>
      </c>
      <c r="AJ25" s="74" t="s">
        <v>340</v>
      </c>
      <c r="AK25" s="11" t="s">
        <v>229</v>
      </c>
      <c r="AL25" s="13">
        <v>0</v>
      </c>
      <c r="AM25" s="14">
        <f>AN25+AO25</f>
        <v>0</v>
      </c>
      <c r="AN25" s="13">
        <v>0</v>
      </c>
      <c r="AO25" s="13">
        <v>0</v>
      </c>
      <c r="AQ25" s="66" t="s">
        <v>325</v>
      </c>
      <c r="AR25" s="26" t="s">
        <v>342</v>
      </c>
      <c r="AS25" s="13">
        <v>0</v>
      </c>
      <c r="AT25" s="14">
        <f t="shared" ref="AT25:AT30" si="17">AU25+AV25</f>
        <v>1</v>
      </c>
      <c r="AU25" s="13">
        <v>0</v>
      </c>
      <c r="AV25" s="13">
        <v>1</v>
      </c>
      <c r="AX25" s="67"/>
      <c r="AY25" s="9" t="s">
        <v>260</v>
      </c>
      <c r="AZ25" s="13">
        <v>0</v>
      </c>
      <c r="BA25" s="14">
        <f t="shared" si="15"/>
        <v>2</v>
      </c>
      <c r="BB25" s="13">
        <v>0</v>
      </c>
      <c r="BC25" s="13">
        <v>2</v>
      </c>
      <c r="BE25" s="67"/>
      <c r="BF25" s="9" t="s">
        <v>40</v>
      </c>
      <c r="BG25" s="13">
        <v>0</v>
      </c>
      <c r="BH25" s="14">
        <f t="shared" si="12"/>
        <v>0</v>
      </c>
      <c r="BI25" s="13">
        <v>0</v>
      </c>
      <c r="BJ25" s="13">
        <v>0</v>
      </c>
      <c r="BL25" s="67"/>
      <c r="BM25" s="9" t="s">
        <v>269</v>
      </c>
      <c r="BN25" s="13">
        <v>1</v>
      </c>
      <c r="BO25" s="14">
        <f t="shared" si="16"/>
        <v>2</v>
      </c>
      <c r="BP25" s="13">
        <v>0</v>
      </c>
      <c r="BQ25" s="13">
        <v>2</v>
      </c>
    </row>
    <row r="26" spans="1:69" s="4" customFormat="1" ht="13.5" customHeight="1" x14ac:dyDescent="0.15">
      <c r="A26" s="67"/>
      <c r="B26" s="9" t="s">
        <v>149</v>
      </c>
      <c r="C26" s="13">
        <v>1</v>
      </c>
      <c r="D26" s="14">
        <f t="shared" si="0"/>
        <v>5</v>
      </c>
      <c r="E26" s="13">
        <v>4</v>
      </c>
      <c r="F26" s="13">
        <v>1</v>
      </c>
      <c r="G26" s="22"/>
      <c r="H26" s="68"/>
      <c r="I26" s="7" t="s">
        <v>14</v>
      </c>
      <c r="J26" s="27">
        <f>SUM(J6:J25)</f>
        <v>54</v>
      </c>
      <c r="K26" s="28">
        <f>SUM(K6:K25)</f>
        <v>108</v>
      </c>
      <c r="L26" s="27">
        <f>SUM(L6:L25)</f>
        <v>50</v>
      </c>
      <c r="M26" s="27">
        <f>SUM(M6:M25)</f>
        <v>58</v>
      </c>
      <c r="N26" s="22"/>
      <c r="O26" s="67"/>
      <c r="P26" s="9" t="s">
        <v>438</v>
      </c>
      <c r="Q26" s="13">
        <v>0</v>
      </c>
      <c r="R26" s="14">
        <f t="shared" si="13"/>
        <v>1</v>
      </c>
      <c r="S26" s="13">
        <v>0</v>
      </c>
      <c r="T26" s="13">
        <v>1</v>
      </c>
      <c r="U26" s="22"/>
      <c r="V26" s="67"/>
      <c r="W26" s="9" t="s">
        <v>198</v>
      </c>
      <c r="X26" s="13">
        <v>0</v>
      </c>
      <c r="Y26" s="14">
        <f t="shared" si="14"/>
        <v>0</v>
      </c>
      <c r="Z26" s="13">
        <v>0</v>
      </c>
      <c r="AA26" s="13">
        <v>0</v>
      </c>
      <c r="AC26" s="96"/>
      <c r="AD26" s="37" t="s">
        <v>244</v>
      </c>
      <c r="AE26" s="13">
        <v>1</v>
      </c>
      <c r="AF26" s="14">
        <f t="shared" si="4"/>
        <v>7</v>
      </c>
      <c r="AG26" s="13">
        <v>4</v>
      </c>
      <c r="AH26" s="13">
        <v>3</v>
      </c>
      <c r="AJ26" s="100"/>
      <c r="AK26" s="11" t="s">
        <v>453</v>
      </c>
      <c r="AL26" s="13">
        <v>0</v>
      </c>
      <c r="AM26" s="14">
        <f>AN26+AO26</f>
        <v>0</v>
      </c>
      <c r="AN26" s="13">
        <v>0</v>
      </c>
      <c r="AO26" s="13">
        <v>0</v>
      </c>
      <c r="AQ26" s="96"/>
      <c r="AR26" s="9" t="s">
        <v>201</v>
      </c>
      <c r="AS26" s="13">
        <v>0</v>
      </c>
      <c r="AT26" s="14">
        <f t="shared" si="17"/>
        <v>0</v>
      </c>
      <c r="AU26" s="13">
        <v>0</v>
      </c>
      <c r="AV26" s="13">
        <v>0</v>
      </c>
      <c r="AX26" s="67"/>
      <c r="AY26" s="11" t="s">
        <v>358</v>
      </c>
      <c r="AZ26" s="13">
        <v>0</v>
      </c>
      <c r="BA26" s="14">
        <f t="shared" si="15"/>
        <v>0</v>
      </c>
      <c r="BB26" s="13">
        <v>0</v>
      </c>
      <c r="BC26" s="13">
        <v>0</v>
      </c>
      <c r="BE26" s="67"/>
      <c r="BF26" s="9" t="s">
        <v>83</v>
      </c>
      <c r="BG26" s="13">
        <v>0</v>
      </c>
      <c r="BH26" s="14">
        <f t="shared" si="12"/>
        <v>0</v>
      </c>
      <c r="BI26" s="13">
        <v>0</v>
      </c>
      <c r="BJ26" s="13">
        <v>0</v>
      </c>
      <c r="BL26" s="67"/>
      <c r="BM26" s="9" t="s">
        <v>271</v>
      </c>
      <c r="BN26" s="13">
        <v>0</v>
      </c>
      <c r="BO26" s="14">
        <f t="shared" si="16"/>
        <v>0</v>
      </c>
      <c r="BP26" s="13">
        <v>0</v>
      </c>
      <c r="BQ26" s="13">
        <v>0</v>
      </c>
    </row>
    <row r="27" spans="1:69" s="4" customFormat="1" ht="13.5" customHeight="1" x14ac:dyDescent="0.15">
      <c r="A27" s="67"/>
      <c r="B27" s="10" t="s">
        <v>140</v>
      </c>
      <c r="C27" s="13">
        <v>7</v>
      </c>
      <c r="D27" s="14">
        <f t="shared" si="0"/>
        <v>15</v>
      </c>
      <c r="E27" s="13">
        <v>5</v>
      </c>
      <c r="F27" s="13">
        <v>10</v>
      </c>
      <c r="G27" s="22"/>
      <c r="H27" s="66" t="s">
        <v>232</v>
      </c>
      <c r="I27" s="9" t="s">
        <v>101</v>
      </c>
      <c r="J27" s="13">
        <v>0</v>
      </c>
      <c r="K27" s="14">
        <f t="shared" ref="K27:K37" si="18">L27+M27</f>
        <v>5</v>
      </c>
      <c r="L27" s="13">
        <v>0</v>
      </c>
      <c r="M27" s="13">
        <v>5</v>
      </c>
      <c r="N27" s="22"/>
      <c r="O27" s="67"/>
      <c r="P27" s="9" t="s">
        <v>439</v>
      </c>
      <c r="Q27" s="13">
        <v>0</v>
      </c>
      <c r="R27" s="14">
        <f t="shared" si="13"/>
        <v>0</v>
      </c>
      <c r="S27" s="13">
        <v>0</v>
      </c>
      <c r="T27" s="13">
        <v>0</v>
      </c>
      <c r="U27" s="22"/>
      <c r="V27" s="67"/>
      <c r="W27" s="9" t="s">
        <v>337</v>
      </c>
      <c r="X27" s="13">
        <v>0</v>
      </c>
      <c r="Y27" s="14">
        <f t="shared" si="14"/>
        <v>0</v>
      </c>
      <c r="Z27" s="13">
        <v>0</v>
      </c>
      <c r="AA27" s="13">
        <v>0</v>
      </c>
      <c r="AC27" s="96"/>
      <c r="AD27" s="37" t="s">
        <v>381</v>
      </c>
      <c r="AE27" s="13">
        <v>0</v>
      </c>
      <c r="AF27" s="14">
        <f t="shared" si="4"/>
        <v>1</v>
      </c>
      <c r="AG27" s="13">
        <v>0</v>
      </c>
      <c r="AH27" s="13">
        <v>1</v>
      </c>
      <c r="AJ27" s="100"/>
      <c r="AK27" s="11" t="s">
        <v>231</v>
      </c>
      <c r="AL27" s="13">
        <v>0</v>
      </c>
      <c r="AM27" s="14">
        <f>AN27+AO27</f>
        <v>0</v>
      </c>
      <c r="AN27" s="13">
        <v>0</v>
      </c>
      <c r="AO27" s="13">
        <v>0</v>
      </c>
      <c r="AQ27" s="96"/>
      <c r="AR27" s="9" t="s">
        <v>343</v>
      </c>
      <c r="AS27" s="13">
        <v>0</v>
      </c>
      <c r="AT27" s="14">
        <f t="shared" si="17"/>
        <v>0</v>
      </c>
      <c r="AU27" s="13">
        <v>0</v>
      </c>
      <c r="AV27" s="13">
        <v>0</v>
      </c>
      <c r="AX27" s="67"/>
      <c r="AY27" s="9" t="s">
        <v>221</v>
      </c>
      <c r="AZ27" s="13">
        <v>0</v>
      </c>
      <c r="BA27" s="14">
        <f t="shared" si="15"/>
        <v>1</v>
      </c>
      <c r="BB27" s="13">
        <v>0</v>
      </c>
      <c r="BC27" s="13">
        <v>1</v>
      </c>
      <c r="BE27" s="67"/>
      <c r="BF27" s="9" t="s">
        <v>129</v>
      </c>
      <c r="BG27" s="13">
        <v>0</v>
      </c>
      <c r="BH27" s="14">
        <f t="shared" si="12"/>
        <v>0</v>
      </c>
      <c r="BI27" s="13">
        <v>0</v>
      </c>
      <c r="BJ27" s="13">
        <v>0</v>
      </c>
      <c r="BL27" s="67"/>
      <c r="BM27" s="9" t="s">
        <v>252</v>
      </c>
      <c r="BN27" s="13">
        <v>0</v>
      </c>
      <c r="BO27" s="14">
        <f t="shared" si="16"/>
        <v>1</v>
      </c>
      <c r="BP27" s="13">
        <v>0</v>
      </c>
      <c r="BQ27" s="13">
        <v>1</v>
      </c>
    </row>
    <row r="28" spans="1:69" s="4" customFormat="1" ht="13.5" customHeight="1" x14ac:dyDescent="0.15">
      <c r="A28" s="67"/>
      <c r="B28" s="9" t="s">
        <v>202</v>
      </c>
      <c r="C28" s="13">
        <v>1</v>
      </c>
      <c r="D28" s="14">
        <f t="shared" si="0"/>
        <v>1</v>
      </c>
      <c r="E28" s="13">
        <v>0</v>
      </c>
      <c r="F28" s="13">
        <v>1</v>
      </c>
      <c r="G28" s="22"/>
      <c r="H28" s="67"/>
      <c r="I28" s="9" t="s">
        <v>1</v>
      </c>
      <c r="J28" s="13">
        <v>1</v>
      </c>
      <c r="K28" s="14">
        <f t="shared" si="18"/>
        <v>6</v>
      </c>
      <c r="L28" s="13">
        <v>2</v>
      </c>
      <c r="M28" s="13">
        <v>4</v>
      </c>
      <c r="N28" s="22"/>
      <c r="O28" s="68"/>
      <c r="P28" s="17" t="s">
        <v>14</v>
      </c>
      <c r="Q28" s="14">
        <f>SUM(Q18:Q27)</f>
        <v>2</v>
      </c>
      <c r="R28" s="14">
        <f>SUM(R18:R27)</f>
        <v>9</v>
      </c>
      <c r="S28" s="14">
        <f>SUM(S18:S27)</f>
        <v>0</v>
      </c>
      <c r="T28" s="14">
        <f>SUM(T18:T27)</f>
        <v>9</v>
      </c>
      <c r="U28" s="22"/>
      <c r="V28" s="67"/>
      <c r="W28" s="9" t="s">
        <v>200</v>
      </c>
      <c r="X28" s="13">
        <v>0</v>
      </c>
      <c r="Y28" s="14">
        <f t="shared" si="14"/>
        <v>0</v>
      </c>
      <c r="Z28" s="13">
        <v>0</v>
      </c>
      <c r="AA28" s="13">
        <v>0</v>
      </c>
      <c r="AC28" s="97"/>
      <c r="AD28" s="38" t="s">
        <v>14</v>
      </c>
      <c r="AE28" s="41">
        <f>SUM(AE6:AE27)</f>
        <v>5</v>
      </c>
      <c r="AF28" s="41">
        <f>SUM(AF6:AF27)</f>
        <v>16</v>
      </c>
      <c r="AG28" s="41">
        <f>SUM(AG6:AG27)</f>
        <v>8</v>
      </c>
      <c r="AH28" s="41">
        <f>SUM(AH6:AH27)</f>
        <v>8</v>
      </c>
      <c r="AJ28" s="100"/>
      <c r="AK28" s="11" t="s">
        <v>233</v>
      </c>
      <c r="AL28" s="13">
        <v>0</v>
      </c>
      <c r="AM28" s="14">
        <f>AN28+AO28</f>
        <v>1</v>
      </c>
      <c r="AN28" s="13">
        <v>0</v>
      </c>
      <c r="AO28" s="13">
        <v>1</v>
      </c>
      <c r="AQ28" s="96"/>
      <c r="AR28" s="11" t="s">
        <v>345</v>
      </c>
      <c r="AS28" s="13">
        <v>1</v>
      </c>
      <c r="AT28" s="14">
        <f t="shared" si="17"/>
        <v>3</v>
      </c>
      <c r="AU28" s="13">
        <v>1</v>
      </c>
      <c r="AV28" s="13">
        <v>2</v>
      </c>
      <c r="AX28" s="68"/>
      <c r="AY28" s="7" t="s">
        <v>14</v>
      </c>
      <c r="AZ28" s="27">
        <f>SUM(AZ22:AZ27)</f>
        <v>0</v>
      </c>
      <c r="BA28" s="27">
        <f>SUM(BA22:BA27)</f>
        <v>3</v>
      </c>
      <c r="BB28" s="27">
        <f>SUM(BB22:BB27)</f>
        <v>0</v>
      </c>
      <c r="BC28" s="27">
        <f>SUM(BC22:BC27)</f>
        <v>3</v>
      </c>
      <c r="BE28" s="68"/>
      <c r="BF28" s="17" t="s">
        <v>14</v>
      </c>
      <c r="BG28" s="54">
        <f>SUM(BG17:BG27)</f>
        <v>6</v>
      </c>
      <c r="BH28" s="54">
        <f>SUM(BH17:BH27)</f>
        <v>18</v>
      </c>
      <c r="BI28" s="54">
        <f>SUM(BI17:BI27)</f>
        <v>8</v>
      </c>
      <c r="BJ28" s="54">
        <f>SUM(BJ17:BJ27)</f>
        <v>10</v>
      </c>
      <c r="BL28" s="67"/>
      <c r="BM28" s="9" t="s">
        <v>277</v>
      </c>
      <c r="BN28" s="13">
        <v>1</v>
      </c>
      <c r="BO28" s="14">
        <f t="shared" si="16"/>
        <v>3</v>
      </c>
      <c r="BP28" s="13">
        <v>1</v>
      </c>
      <c r="BQ28" s="13">
        <v>2</v>
      </c>
    </row>
    <row r="29" spans="1:69" s="4" customFormat="1" ht="13.5" customHeight="1" x14ac:dyDescent="0.15">
      <c r="A29" s="67"/>
      <c r="B29" s="9" t="s">
        <v>410</v>
      </c>
      <c r="C29" s="13">
        <v>6</v>
      </c>
      <c r="D29" s="14">
        <f t="shared" si="0"/>
        <v>7</v>
      </c>
      <c r="E29" s="13">
        <v>6</v>
      </c>
      <c r="F29" s="13">
        <v>1</v>
      </c>
      <c r="G29" s="22"/>
      <c r="H29" s="67"/>
      <c r="I29" s="9" t="s">
        <v>45</v>
      </c>
      <c r="J29" s="13">
        <v>1</v>
      </c>
      <c r="K29" s="14">
        <f t="shared" si="18"/>
        <v>3</v>
      </c>
      <c r="L29" s="13">
        <v>1</v>
      </c>
      <c r="M29" s="13">
        <v>2</v>
      </c>
      <c r="N29" s="22"/>
      <c r="O29" s="66" t="s">
        <v>373</v>
      </c>
      <c r="P29" s="26" t="s">
        <v>261</v>
      </c>
      <c r="Q29" s="13">
        <v>0</v>
      </c>
      <c r="R29" s="14">
        <f t="shared" ref="R29:R40" si="19">S29+T29</f>
        <v>0</v>
      </c>
      <c r="S29" s="13">
        <v>0</v>
      </c>
      <c r="T29" s="13">
        <v>0</v>
      </c>
      <c r="U29" s="22"/>
      <c r="V29" s="67"/>
      <c r="W29" s="9" t="s">
        <v>444</v>
      </c>
      <c r="X29" s="13">
        <v>0</v>
      </c>
      <c r="Y29" s="14">
        <f t="shared" si="14"/>
        <v>0</v>
      </c>
      <c r="Z29" s="13">
        <v>0</v>
      </c>
      <c r="AA29" s="13">
        <v>0</v>
      </c>
      <c r="AC29" s="71" t="s">
        <v>384</v>
      </c>
      <c r="AD29" s="37" t="s">
        <v>335</v>
      </c>
      <c r="AE29" s="13">
        <v>0</v>
      </c>
      <c r="AF29" s="14">
        <f t="shared" ref="AF29:AF35" si="20">AG29+AH29</f>
        <v>0</v>
      </c>
      <c r="AG29" s="13">
        <v>0</v>
      </c>
      <c r="AH29" s="13">
        <v>0</v>
      </c>
      <c r="AJ29" s="101"/>
      <c r="AK29" s="17" t="s">
        <v>14</v>
      </c>
      <c r="AL29" s="14">
        <f>SUM(AL25:AL28)</f>
        <v>0</v>
      </c>
      <c r="AM29" s="14">
        <f>SUM(AM25:AM28)</f>
        <v>1</v>
      </c>
      <c r="AN29" s="14">
        <f>SUM(AN25:AN28)</f>
        <v>0</v>
      </c>
      <c r="AO29" s="14">
        <f>SUM(AO25:AO28)</f>
        <v>1</v>
      </c>
      <c r="AQ29" s="96"/>
      <c r="AR29" s="11" t="s">
        <v>64</v>
      </c>
      <c r="AS29" s="13">
        <v>0</v>
      </c>
      <c r="AT29" s="14">
        <f t="shared" si="17"/>
        <v>0</v>
      </c>
      <c r="AU29" s="13">
        <v>0</v>
      </c>
      <c r="AV29" s="13">
        <v>0</v>
      </c>
      <c r="AX29" s="66" t="s">
        <v>34</v>
      </c>
      <c r="AY29" s="9" t="s">
        <v>125</v>
      </c>
      <c r="AZ29" s="13">
        <v>0</v>
      </c>
      <c r="BA29" s="14">
        <f t="shared" ref="BA29:BA39" si="21">BB29+BC29</f>
        <v>0</v>
      </c>
      <c r="BB29" s="13">
        <v>0</v>
      </c>
      <c r="BC29" s="13">
        <v>0</v>
      </c>
      <c r="BE29" s="66" t="s">
        <v>169</v>
      </c>
      <c r="BF29" s="26" t="s">
        <v>85</v>
      </c>
      <c r="BG29" s="13">
        <v>0</v>
      </c>
      <c r="BH29" s="14">
        <f t="shared" ref="BH29:BH38" si="22">BI29+BJ29</f>
        <v>0</v>
      </c>
      <c r="BI29" s="13">
        <v>0</v>
      </c>
      <c r="BJ29" s="13">
        <v>0</v>
      </c>
      <c r="BL29" s="67"/>
      <c r="BM29" s="9" t="s">
        <v>278</v>
      </c>
      <c r="BN29" s="13">
        <v>1</v>
      </c>
      <c r="BO29" s="14">
        <f t="shared" si="16"/>
        <v>3</v>
      </c>
      <c r="BP29" s="13">
        <v>1</v>
      </c>
      <c r="BQ29" s="13">
        <v>2</v>
      </c>
    </row>
    <row r="30" spans="1:69" s="4" customFormat="1" ht="13.5" customHeight="1" x14ac:dyDescent="0.15">
      <c r="A30" s="67"/>
      <c r="B30" s="9" t="s">
        <v>411</v>
      </c>
      <c r="C30" s="13">
        <v>9</v>
      </c>
      <c r="D30" s="14">
        <f t="shared" si="0"/>
        <v>23</v>
      </c>
      <c r="E30" s="13">
        <v>8</v>
      </c>
      <c r="F30" s="13">
        <v>15</v>
      </c>
      <c r="G30" s="22"/>
      <c r="H30" s="67"/>
      <c r="I30" s="9" t="s">
        <v>466</v>
      </c>
      <c r="J30" s="13">
        <v>1</v>
      </c>
      <c r="K30" s="14">
        <f t="shared" si="18"/>
        <v>3</v>
      </c>
      <c r="L30" s="13">
        <v>1</v>
      </c>
      <c r="M30" s="13">
        <v>2</v>
      </c>
      <c r="N30" s="22"/>
      <c r="O30" s="67"/>
      <c r="P30" s="9" t="s">
        <v>440</v>
      </c>
      <c r="Q30" s="13">
        <v>18</v>
      </c>
      <c r="R30" s="14">
        <f t="shared" si="19"/>
        <v>20</v>
      </c>
      <c r="S30" s="13">
        <v>17</v>
      </c>
      <c r="T30" s="13">
        <v>3</v>
      </c>
      <c r="U30" s="22"/>
      <c r="V30" s="68"/>
      <c r="W30" s="17" t="s">
        <v>14</v>
      </c>
      <c r="X30" s="14">
        <f>SUM(X20:X29)</f>
        <v>0</v>
      </c>
      <c r="Y30" s="14">
        <f>SUM(Y20:Y29)</f>
        <v>2</v>
      </c>
      <c r="Z30" s="14">
        <f>SUM(Z20:Z29)</f>
        <v>0</v>
      </c>
      <c r="AA30" s="14">
        <f>SUM(AA20:AA29)</f>
        <v>2</v>
      </c>
      <c r="AC30" s="72"/>
      <c r="AD30" s="37" t="s">
        <v>288</v>
      </c>
      <c r="AE30" s="13">
        <v>0</v>
      </c>
      <c r="AF30" s="14">
        <f t="shared" si="20"/>
        <v>0</v>
      </c>
      <c r="AG30" s="13">
        <v>0</v>
      </c>
      <c r="AH30" s="13">
        <v>0</v>
      </c>
      <c r="AJ30" s="66" t="s">
        <v>370</v>
      </c>
      <c r="AK30" s="47" t="s">
        <v>235</v>
      </c>
      <c r="AL30" s="13">
        <v>0</v>
      </c>
      <c r="AM30" s="14">
        <f>AN30+AO30</f>
        <v>0</v>
      </c>
      <c r="AN30" s="13">
        <v>0</v>
      </c>
      <c r="AO30" s="13">
        <v>0</v>
      </c>
      <c r="AQ30" s="96"/>
      <c r="AR30" s="11" t="s">
        <v>346</v>
      </c>
      <c r="AS30" s="13">
        <v>1</v>
      </c>
      <c r="AT30" s="14">
        <f t="shared" si="17"/>
        <v>2</v>
      </c>
      <c r="AU30" s="13">
        <v>0</v>
      </c>
      <c r="AV30" s="13">
        <v>2</v>
      </c>
      <c r="AX30" s="67"/>
      <c r="AY30" s="9" t="s">
        <v>109</v>
      </c>
      <c r="AZ30" s="13">
        <v>1</v>
      </c>
      <c r="BA30" s="14">
        <f t="shared" si="21"/>
        <v>1</v>
      </c>
      <c r="BB30" s="13">
        <v>1</v>
      </c>
      <c r="BC30" s="13">
        <v>0</v>
      </c>
      <c r="BE30" s="67"/>
      <c r="BF30" s="9" t="s">
        <v>87</v>
      </c>
      <c r="BG30" s="13">
        <v>0</v>
      </c>
      <c r="BH30" s="14">
        <f t="shared" si="22"/>
        <v>1</v>
      </c>
      <c r="BI30" s="13">
        <v>0</v>
      </c>
      <c r="BJ30" s="13">
        <v>1</v>
      </c>
      <c r="BL30" s="67"/>
      <c r="BM30" s="9" t="s">
        <v>0</v>
      </c>
      <c r="BN30" s="13">
        <v>0</v>
      </c>
      <c r="BO30" s="14">
        <f t="shared" si="16"/>
        <v>0</v>
      </c>
      <c r="BP30" s="13">
        <v>0</v>
      </c>
      <c r="BQ30" s="13">
        <v>0</v>
      </c>
    </row>
    <row r="31" spans="1:69" s="4" customFormat="1" ht="13.5" customHeight="1" x14ac:dyDescent="0.15">
      <c r="A31" s="67"/>
      <c r="B31" s="11" t="s">
        <v>412</v>
      </c>
      <c r="C31" s="13">
        <v>0</v>
      </c>
      <c r="D31" s="14">
        <f t="shared" si="0"/>
        <v>0</v>
      </c>
      <c r="E31" s="13">
        <v>0</v>
      </c>
      <c r="F31" s="13">
        <v>0</v>
      </c>
      <c r="G31" s="22"/>
      <c r="H31" s="67"/>
      <c r="I31" s="9" t="s">
        <v>54</v>
      </c>
      <c r="J31" s="13">
        <v>1</v>
      </c>
      <c r="K31" s="14">
        <f t="shared" si="18"/>
        <v>2</v>
      </c>
      <c r="L31" s="13">
        <v>0</v>
      </c>
      <c r="M31" s="13">
        <v>2</v>
      </c>
      <c r="N31" s="22"/>
      <c r="O31" s="67"/>
      <c r="P31" s="9" t="s">
        <v>37</v>
      </c>
      <c r="Q31" s="13">
        <v>5</v>
      </c>
      <c r="R31" s="14">
        <f t="shared" si="19"/>
        <v>6</v>
      </c>
      <c r="S31" s="13">
        <v>5</v>
      </c>
      <c r="T31" s="13">
        <v>1</v>
      </c>
      <c r="U31" s="22"/>
      <c r="V31" s="66" t="s">
        <v>6</v>
      </c>
      <c r="W31" s="26" t="s">
        <v>446</v>
      </c>
      <c r="X31" s="13">
        <v>0</v>
      </c>
      <c r="Y31" s="14">
        <f t="shared" ref="Y31:Y36" si="23">Z31+AA31</f>
        <v>0</v>
      </c>
      <c r="Z31" s="13">
        <v>0</v>
      </c>
      <c r="AA31" s="13">
        <v>0</v>
      </c>
      <c r="AC31" s="72"/>
      <c r="AD31" s="37" t="s">
        <v>449</v>
      </c>
      <c r="AE31" s="13">
        <v>0</v>
      </c>
      <c r="AF31" s="14">
        <f t="shared" si="20"/>
        <v>0</v>
      </c>
      <c r="AG31" s="13">
        <v>0</v>
      </c>
      <c r="AH31" s="13">
        <v>0</v>
      </c>
      <c r="AJ31" s="67"/>
      <c r="AK31" s="11" t="s">
        <v>237</v>
      </c>
      <c r="AL31" s="13">
        <v>0</v>
      </c>
      <c r="AM31" s="14">
        <f>AN31+AO31</f>
        <v>1</v>
      </c>
      <c r="AN31" s="13">
        <v>0</v>
      </c>
      <c r="AO31" s="13">
        <v>1</v>
      </c>
      <c r="AQ31" s="97"/>
      <c r="AR31" s="7" t="s">
        <v>14</v>
      </c>
      <c r="AS31" s="27">
        <f>SUM(AS25:AS30)</f>
        <v>2</v>
      </c>
      <c r="AT31" s="27">
        <f>SUM(AT25:AT30)</f>
        <v>6</v>
      </c>
      <c r="AU31" s="27">
        <f>SUM(AU25:AU30)</f>
        <v>1</v>
      </c>
      <c r="AV31" s="27">
        <f>SUM(AV25:AV30)</f>
        <v>5</v>
      </c>
      <c r="AX31" s="67"/>
      <c r="AY31" s="9" t="s">
        <v>262</v>
      </c>
      <c r="AZ31" s="13">
        <v>0</v>
      </c>
      <c r="BA31" s="14">
        <f t="shared" si="21"/>
        <v>1</v>
      </c>
      <c r="BB31" s="13">
        <v>0</v>
      </c>
      <c r="BC31" s="13">
        <v>1</v>
      </c>
      <c r="BE31" s="67"/>
      <c r="BF31" s="9" t="s">
        <v>91</v>
      </c>
      <c r="BG31" s="13">
        <v>0</v>
      </c>
      <c r="BH31" s="14">
        <f t="shared" si="22"/>
        <v>0</v>
      </c>
      <c r="BI31" s="13">
        <v>0</v>
      </c>
      <c r="BJ31" s="13">
        <v>0</v>
      </c>
      <c r="BL31" s="67"/>
      <c r="BM31" s="9" t="s">
        <v>458</v>
      </c>
      <c r="BN31" s="13">
        <v>0</v>
      </c>
      <c r="BO31" s="14">
        <f t="shared" si="16"/>
        <v>1</v>
      </c>
      <c r="BP31" s="13">
        <v>0</v>
      </c>
      <c r="BQ31" s="13">
        <v>1</v>
      </c>
    </row>
    <row r="32" spans="1:69" s="4" customFormat="1" ht="13.5" customHeight="1" x14ac:dyDescent="0.15">
      <c r="A32" s="67"/>
      <c r="B32" s="11" t="s">
        <v>413</v>
      </c>
      <c r="C32" s="13">
        <v>2</v>
      </c>
      <c r="D32" s="14">
        <f t="shared" si="0"/>
        <v>4</v>
      </c>
      <c r="E32" s="13">
        <v>2</v>
      </c>
      <c r="F32" s="13">
        <v>2</v>
      </c>
      <c r="G32" s="22"/>
      <c r="H32" s="67"/>
      <c r="I32" s="9" t="s">
        <v>333</v>
      </c>
      <c r="J32" s="13">
        <v>2</v>
      </c>
      <c r="K32" s="14">
        <f t="shared" si="18"/>
        <v>3</v>
      </c>
      <c r="L32" s="13">
        <v>0</v>
      </c>
      <c r="M32" s="13">
        <v>3</v>
      </c>
      <c r="N32" s="22"/>
      <c r="O32" s="67"/>
      <c r="P32" s="9" t="s">
        <v>265</v>
      </c>
      <c r="Q32" s="13">
        <v>3</v>
      </c>
      <c r="R32" s="14">
        <f t="shared" si="19"/>
        <v>4</v>
      </c>
      <c r="S32" s="13">
        <v>3</v>
      </c>
      <c r="T32" s="13">
        <v>1</v>
      </c>
      <c r="U32" s="22"/>
      <c r="V32" s="67"/>
      <c r="W32" s="26" t="s">
        <v>379</v>
      </c>
      <c r="X32" s="13">
        <v>0</v>
      </c>
      <c r="Y32" s="14">
        <f t="shared" si="23"/>
        <v>0</v>
      </c>
      <c r="Z32" s="13">
        <v>0</v>
      </c>
      <c r="AA32" s="13">
        <v>0</v>
      </c>
      <c r="AC32" s="72"/>
      <c r="AD32" s="37" t="s">
        <v>450</v>
      </c>
      <c r="AE32" s="13">
        <v>0</v>
      </c>
      <c r="AF32" s="14">
        <f t="shared" si="20"/>
        <v>0</v>
      </c>
      <c r="AG32" s="13">
        <v>0</v>
      </c>
      <c r="AH32" s="13">
        <v>0</v>
      </c>
      <c r="AJ32" s="67"/>
      <c r="AK32" s="46" t="s">
        <v>454</v>
      </c>
      <c r="AL32" s="13">
        <v>0</v>
      </c>
      <c r="AM32" s="14">
        <f>AN32+AO32</f>
        <v>0</v>
      </c>
      <c r="AN32" s="13">
        <v>0</v>
      </c>
      <c r="AO32" s="13">
        <v>0</v>
      </c>
      <c r="AQ32" s="98" t="s">
        <v>99</v>
      </c>
      <c r="AR32" s="9" t="s">
        <v>349</v>
      </c>
      <c r="AS32" s="13">
        <v>0</v>
      </c>
      <c r="AT32" s="14">
        <f>AU32+AV32</f>
        <v>1</v>
      </c>
      <c r="AU32" s="13">
        <v>0</v>
      </c>
      <c r="AV32" s="13">
        <v>1</v>
      </c>
      <c r="AX32" s="67"/>
      <c r="AY32" s="11" t="s">
        <v>315</v>
      </c>
      <c r="AZ32" s="13">
        <v>0</v>
      </c>
      <c r="BA32" s="14">
        <f t="shared" si="21"/>
        <v>0</v>
      </c>
      <c r="BB32" s="13">
        <v>0</v>
      </c>
      <c r="BC32" s="13">
        <v>0</v>
      </c>
      <c r="BE32" s="67"/>
      <c r="BF32" s="9" t="s">
        <v>130</v>
      </c>
      <c r="BG32" s="13">
        <v>0</v>
      </c>
      <c r="BH32" s="14">
        <f t="shared" si="22"/>
        <v>0</v>
      </c>
      <c r="BI32" s="13">
        <v>0</v>
      </c>
      <c r="BJ32" s="13">
        <v>0</v>
      </c>
      <c r="BL32" s="67"/>
      <c r="BM32" s="9" t="s">
        <v>279</v>
      </c>
      <c r="BN32" s="13">
        <v>0</v>
      </c>
      <c r="BO32" s="14">
        <f t="shared" si="16"/>
        <v>1</v>
      </c>
      <c r="BP32" s="13">
        <v>0</v>
      </c>
      <c r="BQ32" s="13">
        <v>1</v>
      </c>
    </row>
    <row r="33" spans="1:69" s="4" customFormat="1" ht="13.5" customHeight="1" x14ac:dyDescent="0.15">
      <c r="A33" s="67"/>
      <c r="B33" s="11" t="s">
        <v>406</v>
      </c>
      <c r="C33" s="13">
        <v>4</v>
      </c>
      <c r="D33" s="14">
        <f t="shared" si="0"/>
        <v>5</v>
      </c>
      <c r="E33" s="13">
        <v>3</v>
      </c>
      <c r="F33" s="13">
        <v>2</v>
      </c>
      <c r="G33" s="22"/>
      <c r="H33" s="67"/>
      <c r="I33" s="9" t="s">
        <v>148</v>
      </c>
      <c r="J33" s="13">
        <v>8</v>
      </c>
      <c r="K33" s="14">
        <f t="shared" si="18"/>
        <v>10</v>
      </c>
      <c r="L33" s="13">
        <v>8</v>
      </c>
      <c r="M33" s="13">
        <v>2</v>
      </c>
      <c r="N33" s="22"/>
      <c r="O33" s="67"/>
      <c r="P33" s="9" t="s">
        <v>441</v>
      </c>
      <c r="Q33" s="13">
        <v>0</v>
      </c>
      <c r="R33" s="14">
        <f t="shared" si="19"/>
        <v>0</v>
      </c>
      <c r="S33" s="13">
        <v>0</v>
      </c>
      <c r="T33" s="13">
        <v>0</v>
      </c>
      <c r="U33" s="22"/>
      <c r="V33" s="67"/>
      <c r="W33" s="9" t="s">
        <v>158</v>
      </c>
      <c r="X33" s="13">
        <v>0</v>
      </c>
      <c r="Y33" s="14">
        <f t="shared" si="23"/>
        <v>0</v>
      </c>
      <c r="Z33" s="13">
        <v>0</v>
      </c>
      <c r="AA33" s="13">
        <v>0</v>
      </c>
      <c r="AC33" s="72"/>
      <c r="AD33" s="37" t="s">
        <v>138</v>
      </c>
      <c r="AE33" s="13">
        <v>0</v>
      </c>
      <c r="AF33" s="14">
        <f t="shared" si="20"/>
        <v>0</v>
      </c>
      <c r="AG33" s="13">
        <v>0</v>
      </c>
      <c r="AH33" s="13">
        <v>0</v>
      </c>
      <c r="AJ33" s="67"/>
      <c r="AK33" s="11" t="s">
        <v>239</v>
      </c>
      <c r="AL33" s="13">
        <v>0</v>
      </c>
      <c r="AM33" s="14">
        <f>AN33+AO33</f>
        <v>0</v>
      </c>
      <c r="AN33" s="13">
        <v>0</v>
      </c>
      <c r="AO33" s="13">
        <v>0</v>
      </c>
      <c r="AQ33" s="99"/>
      <c r="AR33" s="17" t="s">
        <v>14</v>
      </c>
      <c r="AS33" s="14">
        <f>SUM(AS32)</f>
        <v>0</v>
      </c>
      <c r="AT33" s="14">
        <f>SUM(AT32)</f>
        <v>1</v>
      </c>
      <c r="AU33" s="14">
        <f>SUM(AU32)</f>
        <v>0</v>
      </c>
      <c r="AV33" s="14">
        <f>SUM(AV32)</f>
        <v>1</v>
      </c>
      <c r="AX33" s="67"/>
      <c r="AY33" s="11" t="s">
        <v>135</v>
      </c>
      <c r="AZ33" s="13">
        <v>0</v>
      </c>
      <c r="BA33" s="14">
        <f t="shared" si="21"/>
        <v>1</v>
      </c>
      <c r="BB33" s="13">
        <v>0</v>
      </c>
      <c r="BC33" s="13">
        <v>1</v>
      </c>
      <c r="BE33" s="67"/>
      <c r="BF33" s="9" t="s">
        <v>92</v>
      </c>
      <c r="BG33" s="13">
        <v>0</v>
      </c>
      <c r="BH33" s="14">
        <f t="shared" si="22"/>
        <v>0</v>
      </c>
      <c r="BI33" s="13">
        <v>0</v>
      </c>
      <c r="BJ33" s="13">
        <v>0</v>
      </c>
      <c r="BL33" s="67"/>
      <c r="BM33" s="9" t="s">
        <v>282</v>
      </c>
      <c r="BN33" s="13">
        <v>5</v>
      </c>
      <c r="BO33" s="14">
        <f t="shared" si="16"/>
        <v>6</v>
      </c>
      <c r="BP33" s="13">
        <v>5</v>
      </c>
      <c r="BQ33" s="13">
        <v>1</v>
      </c>
    </row>
    <row r="34" spans="1:69" s="4" customFormat="1" ht="13.5" customHeight="1" x14ac:dyDescent="0.15">
      <c r="A34" s="67"/>
      <c r="B34" s="9" t="s">
        <v>147</v>
      </c>
      <c r="C34" s="13">
        <v>0</v>
      </c>
      <c r="D34" s="14">
        <f t="shared" si="0"/>
        <v>0</v>
      </c>
      <c r="E34" s="13">
        <v>0</v>
      </c>
      <c r="F34" s="13">
        <v>0</v>
      </c>
      <c r="G34" s="22"/>
      <c r="H34" s="67"/>
      <c r="I34" s="9" t="s">
        <v>430</v>
      </c>
      <c r="J34" s="13">
        <v>1</v>
      </c>
      <c r="K34" s="14">
        <f t="shared" si="18"/>
        <v>1</v>
      </c>
      <c r="L34" s="13">
        <v>0</v>
      </c>
      <c r="M34" s="13">
        <v>1</v>
      </c>
      <c r="N34" s="22"/>
      <c r="O34" s="67"/>
      <c r="P34" s="9" t="s">
        <v>366</v>
      </c>
      <c r="Q34" s="13">
        <v>0</v>
      </c>
      <c r="R34" s="14">
        <f t="shared" si="19"/>
        <v>0</v>
      </c>
      <c r="S34" s="13">
        <v>0</v>
      </c>
      <c r="T34" s="13">
        <v>0</v>
      </c>
      <c r="U34" s="22"/>
      <c r="V34" s="67"/>
      <c r="W34" s="9" t="s">
        <v>97</v>
      </c>
      <c r="X34" s="13">
        <v>0</v>
      </c>
      <c r="Y34" s="14">
        <f t="shared" si="23"/>
        <v>1</v>
      </c>
      <c r="Z34" s="13">
        <v>0</v>
      </c>
      <c r="AA34" s="13">
        <v>1</v>
      </c>
      <c r="AC34" s="72"/>
      <c r="AD34" s="37" t="s">
        <v>213</v>
      </c>
      <c r="AE34" s="13">
        <v>0</v>
      </c>
      <c r="AF34" s="14">
        <f t="shared" si="20"/>
        <v>0</v>
      </c>
      <c r="AG34" s="13">
        <v>0</v>
      </c>
      <c r="AH34" s="13">
        <v>0</v>
      </c>
      <c r="AJ34" s="67"/>
      <c r="AK34" s="11" t="s">
        <v>199</v>
      </c>
      <c r="AL34" s="13">
        <v>0</v>
      </c>
      <c r="AM34" s="14">
        <f>AN34+AO34</f>
        <v>0</v>
      </c>
      <c r="AN34" s="13">
        <v>0</v>
      </c>
      <c r="AO34" s="13">
        <v>0</v>
      </c>
      <c r="AQ34" s="66" t="s">
        <v>390</v>
      </c>
      <c r="AR34" s="26" t="s">
        <v>93</v>
      </c>
      <c r="AS34" s="13">
        <v>1</v>
      </c>
      <c r="AT34" s="14">
        <f t="shared" ref="AT34:AT39" si="24">AU34+AV34</f>
        <v>1</v>
      </c>
      <c r="AU34" s="13">
        <v>1</v>
      </c>
      <c r="AV34" s="13">
        <v>0</v>
      </c>
      <c r="AX34" s="67"/>
      <c r="AY34" s="9" t="s">
        <v>2</v>
      </c>
      <c r="AZ34" s="13">
        <v>0</v>
      </c>
      <c r="BA34" s="14">
        <f t="shared" si="21"/>
        <v>0</v>
      </c>
      <c r="BB34" s="13">
        <v>0</v>
      </c>
      <c r="BC34" s="13">
        <v>0</v>
      </c>
      <c r="BE34" s="67"/>
      <c r="BF34" s="9" t="s">
        <v>94</v>
      </c>
      <c r="BG34" s="13">
        <v>0</v>
      </c>
      <c r="BH34" s="14">
        <f t="shared" si="22"/>
        <v>1</v>
      </c>
      <c r="BI34" s="13">
        <v>0</v>
      </c>
      <c r="BJ34" s="13">
        <v>1</v>
      </c>
      <c r="BL34" s="67"/>
      <c r="BM34" s="9" t="s">
        <v>22</v>
      </c>
      <c r="BN34" s="13">
        <v>0</v>
      </c>
      <c r="BO34" s="14">
        <f t="shared" si="16"/>
        <v>0</v>
      </c>
      <c r="BP34" s="13">
        <v>0</v>
      </c>
      <c r="BQ34" s="13">
        <v>0</v>
      </c>
    </row>
    <row r="35" spans="1:69" s="4" customFormat="1" ht="13.5" customHeight="1" x14ac:dyDescent="0.15">
      <c r="A35" s="67"/>
      <c r="B35" s="9" t="s">
        <v>38</v>
      </c>
      <c r="C35" s="13">
        <v>0</v>
      </c>
      <c r="D35" s="14">
        <f t="shared" si="0"/>
        <v>1</v>
      </c>
      <c r="E35" s="13">
        <v>0</v>
      </c>
      <c r="F35" s="13">
        <v>1</v>
      </c>
      <c r="G35" s="22"/>
      <c r="H35" s="67"/>
      <c r="I35" s="9" t="s">
        <v>236</v>
      </c>
      <c r="J35" s="13">
        <v>1</v>
      </c>
      <c r="K35" s="14">
        <f t="shared" si="18"/>
        <v>2</v>
      </c>
      <c r="L35" s="13">
        <v>1</v>
      </c>
      <c r="M35" s="13">
        <v>1</v>
      </c>
      <c r="N35" s="22"/>
      <c r="O35" s="67"/>
      <c r="P35" s="9" t="s">
        <v>177</v>
      </c>
      <c r="Q35" s="13">
        <v>0</v>
      </c>
      <c r="R35" s="14">
        <f t="shared" si="19"/>
        <v>0</v>
      </c>
      <c r="S35" s="13">
        <v>0</v>
      </c>
      <c r="T35" s="13">
        <v>0</v>
      </c>
      <c r="U35" s="22"/>
      <c r="V35" s="67"/>
      <c r="W35" s="9" t="s">
        <v>447</v>
      </c>
      <c r="X35" s="13">
        <v>1</v>
      </c>
      <c r="Y35" s="14">
        <f t="shared" si="23"/>
        <v>6</v>
      </c>
      <c r="Z35" s="13">
        <v>4</v>
      </c>
      <c r="AA35" s="13">
        <v>2</v>
      </c>
      <c r="AC35" s="72"/>
      <c r="AD35" s="37" t="s">
        <v>360</v>
      </c>
      <c r="AE35" s="13">
        <v>0</v>
      </c>
      <c r="AF35" s="14">
        <f t="shared" si="20"/>
        <v>0</v>
      </c>
      <c r="AG35" s="13">
        <v>0</v>
      </c>
      <c r="AH35" s="13">
        <v>0</v>
      </c>
      <c r="AJ35" s="68"/>
      <c r="AK35" s="17" t="s">
        <v>14</v>
      </c>
      <c r="AL35" s="14">
        <f>SUM(AL30:AL34)</f>
        <v>0</v>
      </c>
      <c r="AM35" s="14">
        <f>SUM(AM30:AM34)</f>
        <v>1</v>
      </c>
      <c r="AN35" s="14">
        <f>SUM(AN30:AN34)</f>
        <v>0</v>
      </c>
      <c r="AO35" s="14">
        <f>SUM(AO30:AO34)</f>
        <v>1</v>
      </c>
      <c r="AQ35" s="67"/>
      <c r="AR35" s="9" t="s">
        <v>355</v>
      </c>
      <c r="AS35" s="13">
        <v>1</v>
      </c>
      <c r="AT35" s="14">
        <f t="shared" si="24"/>
        <v>6</v>
      </c>
      <c r="AU35" s="13">
        <v>0</v>
      </c>
      <c r="AV35" s="13">
        <v>6</v>
      </c>
      <c r="AX35" s="67"/>
      <c r="AY35" s="9" t="s">
        <v>7</v>
      </c>
      <c r="AZ35" s="13">
        <v>7</v>
      </c>
      <c r="BA35" s="14">
        <f t="shared" si="21"/>
        <v>8</v>
      </c>
      <c r="BB35" s="13">
        <v>7</v>
      </c>
      <c r="BC35" s="13">
        <v>1</v>
      </c>
      <c r="BE35" s="67"/>
      <c r="BF35" s="9" t="s">
        <v>61</v>
      </c>
      <c r="BG35" s="13">
        <v>0</v>
      </c>
      <c r="BH35" s="14">
        <f t="shared" si="22"/>
        <v>0</v>
      </c>
      <c r="BI35" s="13">
        <v>0</v>
      </c>
      <c r="BJ35" s="13">
        <v>0</v>
      </c>
      <c r="BL35" s="67"/>
      <c r="BM35" s="9" t="s">
        <v>283</v>
      </c>
      <c r="BN35" s="13">
        <v>0</v>
      </c>
      <c r="BO35" s="14">
        <f t="shared" si="16"/>
        <v>0</v>
      </c>
      <c r="BP35" s="13">
        <v>0</v>
      </c>
      <c r="BQ35" s="13">
        <v>0</v>
      </c>
    </row>
    <row r="36" spans="1:69" s="4" customFormat="1" ht="13.5" customHeight="1" x14ac:dyDescent="0.15">
      <c r="A36" s="67"/>
      <c r="B36" s="9" t="s">
        <v>33</v>
      </c>
      <c r="C36" s="13">
        <v>0</v>
      </c>
      <c r="D36" s="14">
        <f t="shared" si="0"/>
        <v>0</v>
      </c>
      <c r="E36" s="13">
        <v>0</v>
      </c>
      <c r="F36" s="13">
        <v>0</v>
      </c>
      <c r="G36" s="22"/>
      <c r="H36" s="67"/>
      <c r="I36" s="9" t="s">
        <v>418</v>
      </c>
      <c r="J36" s="13">
        <v>0</v>
      </c>
      <c r="K36" s="14">
        <f t="shared" si="18"/>
        <v>0</v>
      </c>
      <c r="L36" s="13">
        <v>0</v>
      </c>
      <c r="M36" s="13">
        <v>0</v>
      </c>
      <c r="N36" s="22"/>
      <c r="O36" s="67"/>
      <c r="P36" s="9" t="s">
        <v>47</v>
      </c>
      <c r="Q36" s="13">
        <v>0</v>
      </c>
      <c r="R36" s="14">
        <f t="shared" si="19"/>
        <v>0</v>
      </c>
      <c r="S36" s="13">
        <v>0</v>
      </c>
      <c r="T36" s="13">
        <v>0</v>
      </c>
      <c r="U36" s="22"/>
      <c r="V36" s="67"/>
      <c r="W36" s="9" t="s">
        <v>263</v>
      </c>
      <c r="X36" s="13">
        <v>1</v>
      </c>
      <c r="Y36" s="14">
        <f t="shared" si="23"/>
        <v>4</v>
      </c>
      <c r="Z36" s="13">
        <v>1</v>
      </c>
      <c r="AA36" s="13">
        <v>3</v>
      </c>
      <c r="AC36" s="73"/>
      <c r="AD36" s="34" t="s">
        <v>14</v>
      </c>
      <c r="AE36" s="42">
        <f>SUM(AE29:AE35)</f>
        <v>0</v>
      </c>
      <c r="AF36" s="42">
        <f>SUM(AF29:AF35)</f>
        <v>0</v>
      </c>
      <c r="AG36" s="42">
        <f>SUM(AG29:AG35)</f>
        <v>0</v>
      </c>
      <c r="AH36" s="42">
        <f>SUM(AH29:AH35)</f>
        <v>0</v>
      </c>
      <c r="AQ36" s="67"/>
      <c r="AR36" s="9" t="s">
        <v>356</v>
      </c>
      <c r="AS36" s="13">
        <v>2</v>
      </c>
      <c r="AT36" s="14">
        <f t="shared" si="24"/>
        <v>2</v>
      </c>
      <c r="AU36" s="13">
        <v>2</v>
      </c>
      <c r="AV36" s="13">
        <v>0</v>
      </c>
      <c r="AX36" s="67"/>
      <c r="AY36" s="9" t="s">
        <v>48</v>
      </c>
      <c r="AZ36" s="13">
        <v>2</v>
      </c>
      <c r="BA36" s="14">
        <f t="shared" si="21"/>
        <v>4</v>
      </c>
      <c r="BB36" s="13">
        <v>2</v>
      </c>
      <c r="BC36" s="13">
        <v>2</v>
      </c>
      <c r="BE36" s="67"/>
      <c r="BF36" s="9" t="s">
        <v>35</v>
      </c>
      <c r="BG36" s="13">
        <v>0</v>
      </c>
      <c r="BH36" s="14">
        <f t="shared" si="22"/>
        <v>0</v>
      </c>
      <c r="BI36" s="13">
        <v>0</v>
      </c>
      <c r="BJ36" s="13">
        <v>0</v>
      </c>
      <c r="BL36" s="67"/>
      <c r="BM36" s="9" t="s">
        <v>224</v>
      </c>
      <c r="BN36" s="13">
        <v>2</v>
      </c>
      <c r="BO36" s="14">
        <f t="shared" si="16"/>
        <v>6</v>
      </c>
      <c r="BP36" s="13">
        <v>4</v>
      </c>
      <c r="BQ36" s="13">
        <v>2</v>
      </c>
    </row>
    <row r="37" spans="1:69" s="4" customFormat="1" ht="13.5" customHeight="1" x14ac:dyDescent="0.15">
      <c r="A37" s="67"/>
      <c r="B37" s="9" t="s">
        <v>336</v>
      </c>
      <c r="C37" s="13">
        <v>2</v>
      </c>
      <c r="D37" s="14">
        <f t="shared" si="0"/>
        <v>4</v>
      </c>
      <c r="E37" s="13">
        <v>3</v>
      </c>
      <c r="F37" s="13">
        <v>1</v>
      </c>
      <c r="G37" s="22"/>
      <c r="H37" s="67"/>
      <c r="I37" s="9" t="s">
        <v>170</v>
      </c>
      <c r="J37" s="13">
        <v>0</v>
      </c>
      <c r="K37" s="14">
        <f t="shared" si="18"/>
        <v>0</v>
      </c>
      <c r="L37" s="13">
        <v>0</v>
      </c>
      <c r="M37" s="13">
        <v>0</v>
      </c>
      <c r="N37" s="22"/>
      <c r="O37" s="67"/>
      <c r="P37" s="9" t="s">
        <v>386</v>
      </c>
      <c r="Q37" s="13">
        <v>0</v>
      </c>
      <c r="R37" s="14">
        <f t="shared" si="19"/>
        <v>0</v>
      </c>
      <c r="S37" s="13">
        <v>0</v>
      </c>
      <c r="T37" s="13">
        <v>0</v>
      </c>
      <c r="U37" s="22"/>
      <c r="V37" s="68"/>
      <c r="W37" s="17" t="s">
        <v>14</v>
      </c>
      <c r="X37" s="14">
        <f>SUM(X31:X36)</f>
        <v>2</v>
      </c>
      <c r="Y37" s="14">
        <f>SUM(Y31:Y36)</f>
        <v>11</v>
      </c>
      <c r="Z37" s="14">
        <f>SUM(Z31:Z36)</f>
        <v>5</v>
      </c>
      <c r="AA37" s="14">
        <f>SUM(AA31:AA36)</f>
        <v>6</v>
      </c>
      <c r="AC37" s="35"/>
      <c r="AD37" s="39"/>
      <c r="AE37" s="43"/>
      <c r="AF37" s="43"/>
      <c r="AG37" s="43"/>
      <c r="AH37" s="43"/>
      <c r="AQ37" s="67"/>
      <c r="AR37" s="9" t="s">
        <v>357</v>
      </c>
      <c r="AS37" s="13">
        <v>0</v>
      </c>
      <c r="AT37" s="14">
        <f t="shared" si="24"/>
        <v>1</v>
      </c>
      <c r="AU37" s="13">
        <v>0</v>
      </c>
      <c r="AV37" s="13">
        <v>1</v>
      </c>
      <c r="AX37" s="67"/>
      <c r="AY37" s="9" t="s">
        <v>127</v>
      </c>
      <c r="AZ37" s="13">
        <v>0</v>
      </c>
      <c r="BA37" s="14">
        <f t="shared" si="21"/>
        <v>0</v>
      </c>
      <c r="BB37" s="13">
        <v>0</v>
      </c>
      <c r="BC37" s="13">
        <v>0</v>
      </c>
      <c r="BE37" s="67"/>
      <c r="BF37" s="9" t="s">
        <v>95</v>
      </c>
      <c r="BG37" s="13">
        <v>0</v>
      </c>
      <c r="BH37" s="14">
        <f t="shared" si="22"/>
        <v>0</v>
      </c>
      <c r="BI37" s="13">
        <v>0</v>
      </c>
      <c r="BJ37" s="13">
        <v>0</v>
      </c>
      <c r="BL37" s="67"/>
      <c r="BM37" s="9" t="s">
        <v>459</v>
      </c>
      <c r="BN37" s="13">
        <v>3</v>
      </c>
      <c r="BO37" s="14">
        <f t="shared" si="16"/>
        <v>8</v>
      </c>
      <c r="BP37" s="13">
        <v>3</v>
      </c>
      <c r="BQ37" s="13">
        <v>5</v>
      </c>
    </row>
    <row r="38" spans="1:69" s="4" customFormat="1" ht="13.5" customHeight="1" x14ac:dyDescent="0.15">
      <c r="A38" s="67"/>
      <c r="B38" s="9" t="s">
        <v>415</v>
      </c>
      <c r="C38" s="13">
        <v>7</v>
      </c>
      <c r="D38" s="14">
        <f t="shared" si="0"/>
        <v>13</v>
      </c>
      <c r="E38" s="13">
        <v>6</v>
      </c>
      <c r="F38" s="13">
        <v>7</v>
      </c>
      <c r="G38" s="22"/>
      <c r="H38" s="68"/>
      <c r="I38" s="17" t="s">
        <v>14</v>
      </c>
      <c r="J38" s="14">
        <f>SUM(J27:J37)</f>
        <v>16</v>
      </c>
      <c r="K38" s="14">
        <f>SUM(K27:K37)</f>
        <v>35</v>
      </c>
      <c r="L38" s="14">
        <f>SUM(L27:L37)</f>
        <v>13</v>
      </c>
      <c r="M38" s="14">
        <f>SUM(M27:M37)</f>
        <v>22</v>
      </c>
      <c r="N38" s="22"/>
      <c r="O38" s="67"/>
      <c r="P38" s="9" t="s">
        <v>361</v>
      </c>
      <c r="Q38" s="13">
        <v>2</v>
      </c>
      <c r="R38" s="14">
        <f t="shared" si="19"/>
        <v>5</v>
      </c>
      <c r="S38" s="13">
        <v>2</v>
      </c>
      <c r="T38" s="13">
        <v>3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67"/>
      <c r="AR38" s="9" t="s">
        <v>238</v>
      </c>
      <c r="AS38" s="13">
        <v>7</v>
      </c>
      <c r="AT38" s="14">
        <f t="shared" si="24"/>
        <v>8</v>
      </c>
      <c r="AU38" s="13">
        <v>0</v>
      </c>
      <c r="AV38" s="13">
        <v>8</v>
      </c>
      <c r="AX38" s="67"/>
      <c r="AY38" s="9" t="s">
        <v>23</v>
      </c>
      <c r="AZ38" s="13">
        <v>0</v>
      </c>
      <c r="BA38" s="14">
        <f t="shared" si="21"/>
        <v>0</v>
      </c>
      <c r="BB38" s="13">
        <v>0</v>
      </c>
      <c r="BC38" s="13">
        <v>0</v>
      </c>
      <c r="BE38" s="67"/>
      <c r="BF38" s="9" t="s">
        <v>96</v>
      </c>
      <c r="BG38" s="13">
        <v>0</v>
      </c>
      <c r="BH38" s="14">
        <f t="shared" si="22"/>
        <v>0</v>
      </c>
      <c r="BI38" s="13">
        <v>0</v>
      </c>
      <c r="BJ38" s="13">
        <v>0</v>
      </c>
      <c r="BL38" s="68"/>
      <c r="BM38" s="17" t="s">
        <v>14</v>
      </c>
      <c r="BN38" s="14">
        <f>SUM(BN22:BN37)</f>
        <v>24</v>
      </c>
      <c r="BO38" s="14">
        <f>SUM(BO22:BO37)</f>
        <v>46</v>
      </c>
      <c r="BP38" s="14">
        <f>SUM(BP22:BP37)</f>
        <v>25</v>
      </c>
      <c r="BQ38" s="14">
        <f>SUM(BQ22:BQ37)</f>
        <v>21</v>
      </c>
    </row>
    <row r="39" spans="1:69" s="4" customFormat="1" ht="13.5" customHeight="1" x14ac:dyDescent="0.15">
      <c r="A39" s="67"/>
      <c r="B39" s="9" t="s">
        <v>150</v>
      </c>
      <c r="C39" s="13">
        <v>7</v>
      </c>
      <c r="D39" s="14">
        <f t="shared" si="0"/>
        <v>14</v>
      </c>
      <c r="E39" s="13">
        <v>4</v>
      </c>
      <c r="F39" s="13">
        <v>10</v>
      </c>
      <c r="G39" s="22"/>
      <c r="H39" s="66" t="s">
        <v>84</v>
      </c>
      <c r="I39" s="26" t="s">
        <v>338</v>
      </c>
      <c r="J39" s="13">
        <v>0</v>
      </c>
      <c r="K39" s="14">
        <f t="shared" ref="K39:K47" si="25">L39+M39</f>
        <v>0</v>
      </c>
      <c r="L39" s="13">
        <v>0</v>
      </c>
      <c r="M39" s="13">
        <v>0</v>
      </c>
      <c r="N39" s="22"/>
      <c r="O39" s="67"/>
      <c r="P39" s="9" t="s">
        <v>347</v>
      </c>
      <c r="Q39" s="13">
        <v>0</v>
      </c>
      <c r="R39" s="14">
        <f t="shared" si="19"/>
        <v>0</v>
      </c>
      <c r="S39" s="13">
        <v>0</v>
      </c>
      <c r="T39" s="13">
        <v>0</v>
      </c>
      <c r="U39" s="22"/>
      <c r="V39" s="22"/>
      <c r="W39" s="22"/>
      <c r="X39" s="22"/>
      <c r="Y39" s="22"/>
      <c r="Z39" s="22"/>
      <c r="AA39" s="22"/>
      <c r="AQ39" s="67"/>
      <c r="AR39" s="9" t="s">
        <v>286</v>
      </c>
      <c r="AS39" s="13">
        <v>0</v>
      </c>
      <c r="AT39" s="14">
        <f t="shared" si="24"/>
        <v>1</v>
      </c>
      <c r="AU39" s="13">
        <v>0</v>
      </c>
      <c r="AV39" s="13">
        <v>1</v>
      </c>
      <c r="AX39" s="67"/>
      <c r="AY39" s="9" t="s">
        <v>128</v>
      </c>
      <c r="AZ39" s="13">
        <v>1</v>
      </c>
      <c r="BA39" s="14">
        <f t="shared" si="21"/>
        <v>1</v>
      </c>
      <c r="BB39" s="13">
        <v>1</v>
      </c>
      <c r="BC39" s="13">
        <v>0</v>
      </c>
      <c r="BE39" s="68"/>
      <c r="BF39" s="17" t="s">
        <v>14</v>
      </c>
      <c r="BG39" s="14">
        <f>SUM(BG29:BG38)</f>
        <v>0</v>
      </c>
      <c r="BH39" s="14">
        <f>SUM(BH29:BH38)</f>
        <v>2</v>
      </c>
      <c r="BI39" s="14">
        <f>SUM(BI29:BI38)</f>
        <v>0</v>
      </c>
      <c r="BJ39" s="14">
        <f>SUM(BJ29:BJ38)</f>
        <v>2</v>
      </c>
      <c r="BL39" s="66" t="s">
        <v>397</v>
      </c>
      <c r="BM39" s="26" t="s">
        <v>460</v>
      </c>
      <c r="BN39" s="13">
        <v>4</v>
      </c>
      <c r="BO39" s="14">
        <f t="shared" ref="BO39:BO49" si="26">BP39+BQ39</f>
        <v>7</v>
      </c>
      <c r="BP39" s="13">
        <v>4</v>
      </c>
      <c r="BQ39" s="13">
        <v>3</v>
      </c>
    </row>
    <row r="40" spans="1:69" s="4" customFormat="1" ht="13.5" customHeight="1" x14ac:dyDescent="0.15">
      <c r="A40" s="67"/>
      <c r="B40" s="9" t="s">
        <v>151</v>
      </c>
      <c r="C40" s="13">
        <v>7</v>
      </c>
      <c r="D40" s="14">
        <f t="shared" si="0"/>
        <v>15</v>
      </c>
      <c r="E40" s="13">
        <v>6</v>
      </c>
      <c r="F40" s="13">
        <v>9</v>
      </c>
      <c r="G40" s="22"/>
      <c r="H40" s="67"/>
      <c r="I40" s="9" t="s">
        <v>165</v>
      </c>
      <c r="J40" s="13">
        <v>0</v>
      </c>
      <c r="K40" s="14">
        <f t="shared" si="25"/>
        <v>0</v>
      </c>
      <c r="L40" s="13">
        <v>0</v>
      </c>
      <c r="M40" s="13">
        <v>0</v>
      </c>
      <c r="N40" s="22"/>
      <c r="O40" s="67"/>
      <c r="P40" s="31" t="s">
        <v>427</v>
      </c>
      <c r="Q40" s="13">
        <v>4</v>
      </c>
      <c r="R40" s="14">
        <f t="shared" si="19"/>
        <v>5</v>
      </c>
      <c r="S40" s="13">
        <v>4</v>
      </c>
      <c r="T40" s="13">
        <v>1</v>
      </c>
      <c r="U40" s="22"/>
      <c r="V40" s="22"/>
      <c r="W40" s="22"/>
      <c r="X40" s="22"/>
      <c r="Y40" s="22"/>
      <c r="Z40" s="22"/>
      <c r="AA40" s="22"/>
      <c r="AQ40" s="68"/>
      <c r="AR40" s="7" t="s">
        <v>14</v>
      </c>
      <c r="AS40" s="27">
        <f>SUM(AS34:AS39)</f>
        <v>11</v>
      </c>
      <c r="AT40" s="27">
        <f>SUM(AT34:AT39)</f>
        <v>19</v>
      </c>
      <c r="AU40" s="27">
        <f>SUM(AU34:AU39)</f>
        <v>3</v>
      </c>
      <c r="AV40" s="27">
        <f>SUM(AV34:AV39)</f>
        <v>16</v>
      </c>
      <c r="AX40" s="68"/>
      <c r="AY40" s="7" t="s">
        <v>14</v>
      </c>
      <c r="AZ40" s="27">
        <f>SUM(AZ29:AZ39)</f>
        <v>11</v>
      </c>
      <c r="BA40" s="27">
        <f>SUM(BA29:BA39)</f>
        <v>16</v>
      </c>
      <c r="BB40" s="27">
        <f>SUM(BB29:BB39)</f>
        <v>11</v>
      </c>
      <c r="BC40" s="27">
        <f>SUM(BC29:BC39)</f>
        <v>5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v>0</v>
      </c>
      <c r="BO40" s="14">
        <f t="shared" si="26"/>
        <v>0</v>
      </c>
      <c r="BP40" s="13">
        <v>0</v>
      </c>
      <c r="BQ40" s="13">
        <v>0</v>
      </c>
    </row>
    <row r="41" spans="1:69" s="4" customFormat="1" ht="13.5" customHeight="1" x14ac:dyDescent="0.15">
      <c r="A41" s="67"/>
      <c r="B41" s="9" t="s">
        <v>153</v>
      </c>
      <c r="C41" s="13">
        <v>1</v>
      </c>
      <c r="D41" s="14">
        <f t="shared" si="0"/>
        <v>2</v>
      </c>
      <c r="E41" s="13">
        <v>1</v>
      </c>
      <c r="F41" s="13">
        <v>1</v>
      </c>
      <c r="G41" s="22"/>
      <c r="H41" s="67"/>
      <c r="I41" s="9" t="s">
        <v>76</v>
      </c>
      <c r="J41" s="13">
        <v>0</v>
      </c>
      <c r="K41" s="14">
        <f t="shared" si="25"/>
        <v>1</v>
      </c>
      <c r="L41" s="13">
        <v>0</v>
      </c>
      <c r="M41" s="13">
        <v>1</v>
      </c>
      <c r="N41" s="22"/>
      <c r="O41" s="68"/>
      <c r="P41" s="7" t="s">
        <v>14</v>
      </c>
      <c r="Q41" s="27">
        <f>SUM(Q29:Q40)</f>
        <v>32</v>
      </c>
      <c r="R41" s="27">
        <f>SUM(R29:R40)</f>
        <v>40</v>
      </c>
      <c r="S41" s="27">
        <f>SUM(S29:S40)</f>
        <v>31</v>
      </c>
      <c r="T41" s="27">
        <f>SUM(T29:T40)</f>
        <v>9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112</v>
      </c>
      <c r="AR41" s="9" t="s">
        <v>86</v>
      </c>
      <c r="AS41" s="13">
        <v>7</v>
      </c>
      <c r="AT41" s="14">
        <f>AU41+AV41</f>
        <v>7</v>
      </c>
      <c r="AU41" s="13">
        <v>0</v>
      </c>
      <c r="AV41" s="13">
        <v>7</v>
      </c>
      <c r="AX41" s="66" t="s">
        <v>107</v>
      </c>
      <c r="AY41" s="9" t="s">
        <v>50</v>
      </c>
      <c r="AZ41" s="13">
        <v>2</v>
      </c>
      <c r="BA41" s="14">
        <f t="shared" ref="BA41:BA46" si="27">BB41+BC41</f>
        <v>6</v>
      </c>
      <c r="BB41" s="13">
        <v>5</v>
      </c>
      <c r="BC41" s="13">
        <v>1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v>0</v>
      </c>
      <c r="BO41" s="14">
        <f t="shared" si="26"/>
        <v>1</v>
      </c>
      <c r="BP41" s="13">
        <v>0</v>
      </c>
      <c r="BQ41" s="13">
        <v>1</v>
      </c>
    </row>
    <row r="42" spans="1:69" s="4" customFormat="1" ht="13.5" customHeight="1" x14ac:dyDescent="0.15">
      <c r="A42" s="67"/>
      <c r="B42" s="9" t="s">
        <v>359</v>
      </c>
      <c r="C42" s="13">
        <v>2</v>
      </c>
      <c r="D42" s="14">
        <f t="shared" si="0"/>
        <v>4</v>
      </c>
      <c r="E42" s="13">
        <v>1</v>
      </c>
      <c r="F42" s="13">
        <v>3</v>
      </c>
      <c r="G42" s="22"/>
      <c r="H42" s="67"/>
      <c r="I42" s="9" t="s">
        <v>166</v>
      </c>
      <c r="J42" s="13">
        <v>0</v>
      </c>
      <c r="K42" s="14">
        <f t="shared" si="25"/>
        <v>0</v>
      </c>
      <c r="L42" s="13">
        <v>0</v>
      </c>
      <c r="M42" s="13">
        <v>0</v>
      </c>
      <c r="N42" s="22"/>
      <c r="O42" s="66" t="s">
        <v>62</v>
      </c>
      <c r="P42" s="9" t="s">
        <v>75</v>
      </c>
      <c r="Q42" s="13">
        <v>2</v>
      </c>
      <c r="R42" s="14">
        <f t="shared" ref="R42:R52" si="28">S42+T42</f>
        <v>5</v>
      </c>
      <c r="S42" s="13">
        <v>3</v>
      </c>
      <c r="T42" s="13">
        <v>2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v>0</v>
      </c>
      <c r="AT42" s="14">
        <f>AU42+AV42</f>
        <v>0</v>
      </c>
      <c r="AU42" s="13">
        <v>0</v>
      </c>
      <c r="AV42" s="13">
        <v>0</v>
      </c>
      <c r="AX42" s="67"/>
      <c r="AY42" s="11" t="s">
        <v>274</v>
      </c>
      <c r="AZ42" s="13">
        <v>1</v>
      </c>
      <c r="BA42" s="14">
        <f t="shared" si="27"/>
        <v>1</v>
      </c>
      <c r="BB42" s="13">
        <v>1</v>
      </c>
      <c r="BC42" s="13">
        <v>0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v>0</v>
      </c>
      <c r="BO42" s="14">
        <f t="shared" si="26"/>
        <v>0</v>
      </c>
      <c r="BP42" s="13">
        <v>0</v>
      </c>
      <c r="BQ42" s="13">
        <v>0</v>
      </c>
    </row>
    <row r="43" spans="1:69" s="4" customFormat="1" ht="13.5" customHeight="1" x14ac:dyDescent="0.15">
      <c r="A43" s="67"/>
      <c r="B43" s="9" t="s">
        <v>137</v>
      </c>
      <c r="C43" s="13">
        <v>2</v>
      </c>
      <c r="D43" s="14">
        <f t="shared" si="0"/>
        <v>4</v>
      </c>
      <c r="E43" s="13">
        <v>2</v>
      </c>
      <c r="F43" s="13">
        <v>2</v>
      </c>
      <c r="G43" s="22"/>
      <c r="H43" s="67"/>
      <c r="I43" s="9" t="s">
        <v>132</v>
      </c>
      <c r="J43" s="13">
        <v>0</v>
      </c>
      <c r="K43" s="14">
        <f t="shared" si="25"/>
        <v>0</v>
      </c>
      <c r="L43" s="13">
        <v>0</v>
      </c>
      <c r="M43" s="13">
        <v>0</v>
      </c>
      <c r="N43" s="22"/>
      <c r="O43" s="67"/>
      <c r="P43" s="9" t="s">
        <v>9</v>
      </c>
      <c r="Q43" s="13">
        <v>0</v>
      </c>
      <c r="R43" s="14">
        <f t="shared" si="28"/>
        <v>2</v>
      </c>
      <c r="S43" s="13">
        <v>0</v>
      </c>
      <c r="T43" s="13">
        <v>2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7</v>
      </c>
      <c r="AT43" s="14">
        <f>SUM(AT41:AT42)</f>
        <v>7</v>
      </c>
      <c r="AU43" s="14">
        <f>SUM(AU41:AU42)</f>
        <v>0</v>
      </c>
      <c r="AV43" s="14">
        <f>SUM(AV41:AV42)</f>
        <v>7</v>
      </c>
      <c r="AX43" s="67"/>
      <c r="AY43" s="9" t="s">
        <v>26</v>
      </c>
      <c r="AZ43" s="13">
        <v>0</v>
      </c>
      <c r="BA43" s="14">
        <f t="shared" si="27"/>
        <v>0</v>
      </c>
      <c r="BB43" s="13">
        <v>0</v>
      </c>
      <c r="BC43" s="13">
        <v>0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v>0</v>
      </c>
      <c r="BO43" s="14">
        <f t="shared" si="26"/>
        <v>1</v>
      </c>
      <c r="BP43" s="13">
        <v>0</v>
      </c>
      <c r="BQ43" s="13">
        <v>1</v>
      </c>
    </row>
    <row r="44" spans="1:69" s="4" customFormat="1" ht="13.5" customHeight="1" x14ac:dyDescent="0.15">
      <c r="A44" s="67"/>
      <c r="B44" s="9" t="s">
        <v>11</v>
      </c>
      <c r="C44" s="13">
        <v>0</v>
      </c>
      <c r="D44" s="14">
        <f t="shared" si="0"/>
        <v>2</v>
      </c>
      <c r="E44" s="13">
        <v>1</v>
      </c>
      <c r="F44" s="13">
        <v>1</v>
      </c>
      <c r="G44" s="22"/>
      <c r="H44" s="67"/>
      <c r="I44" s="9" t="s">
        <v>362</v>
      </c>
      <c r="J44" s="13">
        <v>0</v>
      </c>
      <c r="K44" s="14">
        <f t="shared" si="25"/>
        <v>0</v>
      </c>
      <c r="L44" s="13">
        <v>0</v>
      </c>
      <c r="M44" s="13">
        <v>0</v>
      </c>
      <c r="N44" s="22"/>
      <c r="O44" s="67"/>
      <c r="P44" s="9" t="s">
        <v>102</v>
      </c>
      <c r="Q44" s="13">
        <v>1</v>
      </c>
      <c r="R44" s="14">
        <f t="shared" si="28"/>
        <v>2</v>
      </c>
      <c r="S44" s="13">
        <v>1</v>
      </c>
      <c r="T44" s="13">
        <v>1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v>0</v>
      </c>
      <c r="BA44" s="14">
        <f t="shared" si="27"/>
        <v>0</v>
      </c>
      <c r="BB44" s="13">
        <v>0</v>
      </c>
      <c r="BC44" s="13">
        <v>0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v>0</v>
      </c>
      <c r="BO44" s="14">
        <f t="shared" si="26"/>
        <v>0</v>
      </c>
      <c r="BP44" s="13">
        <v>0</v>
      </c>
      <c r="BQ44" s="13">
        <v>0</v>
      </c>
    </row>
    <row r="45" spans="1:69" s="4" customFormat="1" ht="13.5" customHeight="1" x14ac:dyDescent="0.15">
      <c r="A45" s="67"/>
      <c r="B45" s="9" t="s">
        <v>416</v>
      </c>
      <c r="C45" s="13">
        <v>1</v>
      </c>
      <c r="D45" s="14">
        <f t="shared" si="0"/>
        <v>1</v>
      </c>
      <c r="E45" s="13">
        <v>0</v>
      </c>
      <c r="F45" s="13">
        <v>1</v>
      </c>
      <c r="G45" s="22"/>
      <c r="H45" s="67"/>
      <c r="I45" s="9" t="s">
        <v>168</v>
      </c>
      <c r="J45" s="13">
        <v>0</v>
      </c>
      <c r="K45" s="14">
        <f t="shared" si="25"/>
        <v>1</v>
      </c>
      <c r="L45" s="13">
        <v>0</v>
      </c>
      <c r="M45" s="13">
        <v>1</v>
      </c>
      <c r="N45" s="22"/>
      <c r="O45" s="67"/>
      <c r="P45" s="9" t="s">
        <v>179</v>
      </c>
      <c r="Q45" s="13">
        <v>0</v>
      </c>
      <c r="R45" s="14">
        <f t="shared" si="28"/>
        <v>0</v>
      </c>
      <c r="S45" s="13">
        <v>0</v>
      </c>
      <c r="T45" s="13">
        <v>0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v>0</v>
      </c>
      <c r="BA45" s="14">
        <f t="shared" si="27"/>
        <v>0</v>
      </c>
      <c r="BB45" s="13">
        <v>0</v>
      </c>
      <c r="BC45" s="13">
        <v>0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v>0</v>
      </c>
      <c r="BO45" s="14">
        <f t="shared" si="26"/>
        <v>1</v>
      </c>
      <c r="BP45" s="13">
        <v>0</v>
      </c>
      <c r="BQ45" s="13">
        <v>1</v>
      </c>
    </row>
    <row r="46" spans="1:69" s="4" customFormat="1" ht="13.5" customHeight="1" x14ac:dyDescent="0.15">
      <c r="A46" s="67"/>
      <c r="B46" s="9" t="s">
        <v>164</v>
      </c>
      <c r="C46" s="13">
        <v>1</v>
      </c>
      <c r="D46" s="14">
        <f t="shared" si="0"/>
        <v>3</v>
      </c>
      <c r="E46" s="13">
        <v>0</v>
      </c>
      <c r="F46" s="13">
        <v>3</v>
      </c>
      <c r="G46" s="22"/>
      <c r="H46" s="67"/>
      <c r="I46" s="9" t="s">
        <v>431</v>
      </c>
      <c r="J46" s="13">
        <v>0</v>
      </c>
      <c r="K46" s="14">
        <f t="shared" si="25"/>
        <v>0</v>
      </c>
      <c r="L46" s="13">
        <v>0</v>
      </c>
      <c r="M46" s="13">
        <v>0</v>
      </c>
      <c r="N46" s="22"/>
      <c r="O46" s="67"/>
      <c r="P46" s="9" t="s">
        <v>4</v>
      </c>
      <c r="Q46" s="13">
        <v>0</v>
      </c>
      <c r="R46" s="14">
        <f t="shared" si="28"/>
        <v>1</v>
      </c>
      <c r="S46" s="13">
        <v>0</v>
      </c>
      <c r="T46" s="13">
        <v>1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v>0</v>
      </c>
      <c r="BA46" s="14">
        <f t="shared" si="27"/>
        <v>0</v>
      </c>
      <c r="BB46" s="13">
        <v>0</v>
      </c>
      <c r="BC46" s="13">
        <v>0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v>0</v>
      </c>
      <c r="BO46" s="14">
        <f t="shared" si="26"/>
        <v>0</v>
      </c>
      <c r="BP46" s="13">
        <v>0</v>
      </c>
      <c r="BQ46" s="13">
        <v>0</v>
      </c>
    </row>
    <row r="47" spans="1:69" s="4" customFormat="1" ht="13.5" customHeight="1" x14ac:dyDescent="0.15">
      <c r="A47" s="67"/>
      <c r="B47" s="9" t="s">
        <v>414</v>
      </c>
      <c r="C47" s="13">
        <v>0</v>
      </c>
      <c r="D47" s="14">
        <f t="shared" si="0"/>
        <v>0</v>
      </c>
      <c r="E47" s="13">
        <v>0</v>
      </c>
      <c r="F47" s="13">
        <v>0</v>
      </c>
      <c r="G47" s="22"/>
      <c r="H47" s="67"/>
      <c r="I47" s="9" t="s">
        <v>171</v>
      </c>
      <c r="J47" s="13">
        <v>0</v>
      </c>
      <c r="K47" s="14">
        <f t="shared" si="25"/>
        <v>0</v>
      </c>
      <c r="L47" s="13">
        <v>0</v>
      </c>
      <c r="M47" s="13">
        <v>0</v>
      </c>
      <c r="N47" s="22"/>
      <c r="O47" s="67"/>
      <c r="P47" s="9" t="s">
        <v>385</v>
      </c>
      <c r="Q47" s="13">
        <v>0</v>
      </c>
      <c r="R47" s="14">
        <f t="shared" si="28"/>
        <v>0</v>
      </c>
      <c r="S47" s="13">
        <v>0</v>
      </c>
      <c r="T47" s="13">
        <v>0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3</v>
      </c>
      <c r="BA47" s="14">
        <f>SUM(BA41:BA46)</f>
        <v>7</v>
      </c>
      <c r="BB47" s="14">
        <f>SUM(BB41:BB46)</f>
        <v>6</v>
      </c>
      <c r="BC47" s="14">
        <f>SUM(BC41:BC46)</f>
        <v>1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v>0</v>
      </c>
      <c r="BO47" s="14">
        <f t="shared" si="26"/>
        <v>0</v>
      </c>
      <c r="BP47" s="13">
        <v>0</v>
      </c>
      <c r="BQ47" s="13">
        <v>0</v>
      </c>
    </row>
    <row r="48" spans="1:69" s="4" customFormat="1" ht="13.5" customHeight="1" x14ac:dyDescent="0.15">
      <c r="A48" s="67"/>
      <c r="B48" s="9" t="s">
        <v>417</v>
      </c>
      <c r="C48" s="13">
        <v>1</v>
      </c>
      <c r="D48" s="14">
        <f t="shared" si="0"/>
        <v>2</v>
      </c>
      <c r="E48" s="13">
        <v>1</v>
      </c>
      <c r="F48" s="13">
        <v>1</v>
      </c>
      <c r="G48" s="22"/>
      <c r="H48" s="68"/>
      <c r="I48" s="17" t="s">
        <v>14</v>
      </c>
      <c r="J48" s="14">
        <f>SUM(J39:J47)</f>
        <v>0</v>
      </c>
      <c r="K48" s="14">
        <f>SUM(K39:K47)</f>
        <v>2</v>
      </c>
      <c r="L48" s="14">
        <f>SUM(L39:L47)</f>
        <v>0</v>
      </c>
      <c r="M48" s="14">
        <f>SUM(M39:M47)</f>
        <v>2</v>
      </c>
      <c r="N48" s="22"/>
      <c r="O48" s="67"/>
      <c r="P48" s="9" t="s">
        <v>327</v>
      </c>
      <c r="Q48" s="13">
        <v>0</v>
      </c>
      <c r="R48" s="14">
        <f t="shared" si="28"/>
        <v>0</v>
      </c>
      <c r="S48" s="13">
        <v>0</v>
      </c>
      <c r="T48" s="13">
        <v>0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v>0</v>
      </c>
      <c r="BO48" s="14">
        <f t="shared" si="26"/>
        <v>0</v>
      </c>
      <c r="BP48" s="13">
        <v>0</v>
      </c>
      <c r="BQ48" s="13">
        <v>0</v>
      </c>
    </row>
    <row r="49" spans="1:69" s="4" customFormat="1" ht="13.5" customHeight="1" x14ac:dyDescent="0.15">
      <c r="A49" s="67"/>
      <c r="B49" s="9" t="s">
        <v>464</v>
      </c>
      <c r="C49" s="13">
        <v>0</v>
      </c>
      <c r="D49" s="14">
        <f t="shared" si="0"/>
        <v>1</v>
      </c>
      <c r="E49" s="13">
        <v>0</v>
      </c>
      <c r="F49" s="13">
        <v>1</v>
      </c>
      <c r="G49" s="22"/>
      <c r="N49" s="22"/>
      <c r="O49" s="67"/>
      <c r="P49" s="31" t="s">
        <v>183</v>
      </c>
      <c r="Q49" s="13">
        <v>11</v>
      </c>
      <c r="R49" s="14">
        <f t="shared" si="28"/>
        <v>13</v>
      </c>
      <c r="S49" s="13">
        <v>11</v>
      </c>
      <c r="T49" s="13">
        <v>2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v>0</v>
      </c>
      <c r="BO49" s="14">
        <f t="shared" si="26"/>
        <v>0</v>
      </c>
      <c r="BP49" s="13">
        <v>0</v>
      </c>
      <c r="BQ49" s="13">
        <v>0</v>
      </c>
    </row>
    <row r="50" spans="1:69" s="4" customFormat="1" ht="13.5" customHeight="1" x14ac:dyDescent="0.15">
      <c r="A50" s="67"/>
      <c r="B50" s="9" t="s">
        <v>463</v>
      </c>
      <c r="C50" s="13">
        <v>0</v>
      </c>
      <c r="D50" s="14">
        <f t="shared" si="0"/>
        <v>2</v>
      </c>
      <c r="E50" s="13">
        <v>0</v>
      </c>
      <c r="F50" s="13">
        <v>2</v>
      </c>
      <c r="G50" s="22"/>
      <c r="N50" s="22"/>
      <c r="O50" s="67"/>
      <c r="P50" s="9" t="s">
        <v>173</v>
      </c>
      <c r="Q50" s="13">
        <v>0</v>
      </c>
      <c r="R50" s="14">
        <f t="shared" si="28"/>
        <v>0</v>
      </c>
      <c r="S50" s="13">
        <v>0</v>
      </c>
      <c r="T50" s="13">
        <v>0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4</v>
      </c>
      <c r="BO50" s="14">
        <f>SUM(BO39:BO49)</f>
        <v>10</v>
      </c>
      <c r="BP50" s="14">
        <f>SUM(BP39:BP49)</f>
        <v>4</v>
      </c>
      <c r="BQ50" s="14">
        <f>SUM(BQ39:BQ49)</f>
        <v>6</v>
      </c>
    </row>
    <row r="51" spans="1:69" s="4" customFormat="1" ht="13.5" customHeight="1" x14ac:dyDescent="0.15">
      <c r="A51" s="67"/>
      <c r="B51" s="9" t="s">
        <v>419</v>
      </c>
      <c r="C51" s="13">
        <v>0</v>
      </c>
      <c r="D51" s="14">
        <f t="shared" si="0"/>
        <v>1</v>
      </c>
      <c r="E51" s="13">
        <v>0</v>
      </c>
      <c r="F51" s="13">
        <v>1</v>
      </c>
      <c r="G51" s="22"/>
      <c r="N51" s="22"/>
      <c r="O51" s="67"/>
      <c r="P51" s="9" t="s">
        <v>100</v>
      </c>
      <c r="Q51" s="13">
        <v>0</v>
      </c>
      <c r="R51" s="14">
        <f t="shared" si="28"/>
        <v>0</v>
      </c>
      <c r="S51" s="13">
        <v>0</v>
      </c>
      <c r="T51" s="13">
        <v>0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v>6</v>
      </c>
      <c r="D52" s="14">
        <f t="shared" si="0"/>
        <v>10</v>
      </c>
      <c r="E52" s="13">
        <v>2</v>
      </c>
      <c r="F52" s="13">
        <v>8</v>
      </c>
      <c r="G52" s="22"/>
      <c r="N52" s="22"/>
      <c r="O52" s="67"/>
      <c r="P52" s="9" t="s">
        <v>442</v>
      </c>
      <c r="Q52" s="13">
        <v>0</v>
      </c>
      <c r="R52" s="14">
        <f t="shared" si="28"/>
        <v>0</v>
      </c>
      <c r="S52" s="13">
        <v>0</v>
      </c>
      <c r="T52" s="13">
        <v>0</v>
      </c>
      <c r="U52" s="22"/>
      <c r="V52" s="90" t="s">
        <v>178</v>
      </c>
      <c r="W52" s="86"/>
      <c r="X52" s="86">
        <f>SUM(C59,J26,J38,J48,Q17,Q28,Q41,Q53,X19,X30,X37)</f>
        <v>258</v>
      </c>
      <c r="Y52" s="86">
        <f>SUM(D59,K26,K38,K48,R17,R28,R41,R53,Y19,Y30,Y37)</f>
        <v>509</v>
      </c>
      <c r="Z52" s="86">
        <f>SUM(E59,L26,L38,L48,S17,S28,S41,S53,Z19,Z30,Z37)</f>
        <v>226</v>
      </c>
      <c r="AA52" s="88">
        <f>SUM(F59,M26,M38,M48,T17,T28,T41,T53,AA19,AA30,AA37)</f>
        <v>283</v>
      </c>
      <c r="AC52" s="77" t="s">
        <v>363</v>
      </c>
      <c r="AD52" s="78"/>
      <c r="AE52" s="78">
        <f>SUM(AE28,AE36)</f>
        <v>5</v>
      </c>
      <c r="AF52" s="78">
        <f>SUM(AF28,AF36)</f>
        <v>16</v>
      </c>
      <c r="AG52" s="78">
        <f>SUM(AG28,AG36)</f>
        <v>8</v>
      </c>
      <c r="AH52" s="69">
        <f>SUM(AH28,AH36)</f>
        <v>8</v>
      </c>
      <c r="AJ52" s="90" t="s">
        <v>225</v>
      </c>
      <c r="AK52" s="86"/>
      <c r="AL52" s="86">
        <f>SUM(AL24,AL29,AL35)</f>
        <v>44</v>
      </c>
      <c r="AM52" s="86">
        <f>SUM(AM24,AM29,AM35)</f>
        <v>59</v>
      </c>
      <c r="AN52" s="86">
        <f>SUM(AN24,AN29,AN35)</f>
        <v>32</v>
      </c>
      <c r="AO52" s="88">
        <f>SUM(AO24,AO29,AO35)</f>
        <v>27</v>
      </c>
      <c r="AQ52" s="90" t="s">
        <v>364</v>
      </c>
      <c r="AR52" s="86"/>
      <c r="AS52" s="86">
        <f>AS15+AS24+AS31+AS33+AS40+AS43</f>
        <v>54</v>
      </c>
      <c r="AT52" s="86">
        <f>AT15+AT24+AT31+AT33+AT40+AT43</f>
        <v>95</v>
      </c>
      <c r="AU52" s="86">
        <f>AU15+AU24+AU31+AU33+AU40+AU43</f>
        <v>18</v>
      </c>
      <c r="AV52" s="88">
        <f>AV15+AV24+AV31+AV33+AV40+AV43</f>
        <v>77</v>
      </c>
      <c r="AX52" s="90" t="s">
        <v>365</v>
      </c>
      <c r="AY52" s="86"/>
      <c r="AZ52" s="86">
        <f>SUM(AZ40,AZ13,AZ21,AZ28,AZ47)</f>
        <v>15</v>
      </c>
      <c r="BA52" s="86">
        <f>SUM(BA40,BA13,BA21,BA28,BA47)</f>
        <v>34</v>
      </c>
      <c r="BB52" s="86">
        <f>SUM(BB40,BB13,BB21,BB28,BB47)</f>
        <v>18</v>
      </c>
      <c r="BC52" s="88">
        <f>SUM(BC40,BC13,BC21,BC28,BC47)</f>
        <v>16</v>
      </c>
      <c r="BE52" s="77" t="s">
        <v>159</v>
      </c>
      <c r="BF52" s="78"/>
      <c r="BG52" s="78">
        <f>SUM(BG16,BG28,BG39)</f>
        <v>16</v>
      </c>
      <c r="BH52" s="78">
        <f>SUM(BH16,BH28,BH39)</f>
        <v>35</v>
      </c>
      <c r="BI52" s="78">
        <f>SUM(BI16,BI28,BI39)</f>
        <v>13</v>
      </c>
      <c r="BJ52" s="69">
        <f>SUM(BJ16,BJ28,BJ39)</f>
        <v>22</v>
      </c>
      <c r="BL52" s="77" t="s">
        <v>367</v>
      </c>
      <c r="BM52" s="78"/>
      <c r="BN52" s="78">
        <f>SUM(BN21,BN38,BN50)</f>
        <v>43</v>
      </c>
      <c r="BO52" s="78">
        <f>SUM(BO21,BO38,BO50)</f>
        <v>95</v>
      </c>
      <c r="BP52" s="78">
        <f>SUM(BP21,BP38,BP50)</f>
        <v>56</v>
      </c>
      <c r="BQ52" s="69">
        <f>SUM(BQ21,BQ38,BQ50)</f>
        <v>39</v>
      </c>
    </row>
    <row r="53" spans="1:69" s="4" customFormat="1" ht="13.5" customHeight="1" x14ac:dyDescent="0.15">
      <c r="A53" s="67"/>
      <c r="B53" s="9" t="s">
        <v>421</v>
      </c>
      <c r="C53" s="13">
        <v>5</v>
      </c>
      <c r="D53" s="14">
        <f t="shared" si="0"/>
        <v>10</v>
      </c>
      <c r="E53" s="13">
        <v>3</v>
      </c>
      <c r="F53" s="13">
        <v>7</v>
      </c>
      <c r="G53" s="22"/>
      <c r="N53" s="22"/>
      <c r="O53" s="68"/>
      <c r="P53" s="17" t="s">
        <v>14</v>
      </c>
      <c r="Q53" s="14">
        <f>SUM(Q42:Q52)</f>
        <v>14</v>
      </c>
      <c r="R53" s="14">
        <f>SUM(R42:R52)</f>
        <v>23</v>
      </c>
      <c r="S53" s="14">
        <f>SUM(S42:S52)</f>
        <v>15</v>
      </c>
      <c r="T53" s="14">
        <f>SUM(T42:T52)</f>
        <v>8</v>
      </c>
      <c r="U53" s="22"/>
      <c r="V53" s="91"/>
      <c r="W53" s="87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v>1</v>
      </c>
      <c r="D54" s="14">
        <f t="shared" si="0"/>
        <v>1</v>
      </c>
      <c r="E54" s="13">
        <v>1</v>
      </c>
      <c r="F54" s="13">
        <v>0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v>1</v>
      </c>
      <c r="D55" s="14">
        <f t="shared" si="0"/>
        <v>5</v>
      </c>
      <c r="E55" s="13">
        <v>2</v>
      </c>
      <c r="F55" s="13">
        <v>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67"/>
      <c r="B56" s="9" t="s">
        <v>172</v>
      </c>
      <c r="C56" s="13">
        <v>8</v>
      </c>
      <c r="D56" s="14">
        <f t="shared" si="0"/>
        <v>19</v>
      </c>
      <c r="E56" s="13">
        <v>7</v>
      </c>
      <c r="F56" s="13">
        <v>12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67"/>
      <c r="B57" s="9" t="s">
        <v>422</v>
      </c>
      <c r="C57" s="13">
        <v>1</v>
      </c>
      <c r="D57" s="14">
        <f t="shared" si="0"/>
        <v>1</v>
      </c>
      <c r="E57" s="13">
        <v>1</v>
      </c>
      <c r="F57" s="13">
        <v>0</v>
      </c>
      <c r="P57" s="2"/>
      <c r="V57" s="22"/>
      <c r="W57" s="22"/>
      <c r="X57" s="22"/>
      <c r="Y57" s="22"/>
      <c r="Z57" s="22"/>
      <c r="AA57" s="22"/>
      <c r="AD57" s="2"/>
      <c r="AK57" s="2"/>
      <c r="AR57" s="2"/>
      <c r="BF57" s="2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67"/>
      <c r="B58" s="9" t="s">
        <v>467</v>
      </c>
      <c r="C58" s="13">
        <v>0</v>
      </c>
      <c r="D58" s="14">
        <f t="shared" si="0"/>
        <v>0</v>
      </c>
      <c r="E58" s="13">
        <v>0</v>
      </c>
      <c r="F58" s="13">
        <v>0</v>
      </c>
      <c r="P58" s="2"/>
      <c r="V58" s="22"/>
      <c r="W58" s="22"/>
      <c r="X58" s="22"/>
      <c r="Y58" s="22"/>
      <c r="Z58" s="22"/>
      <c r="AA58" s="22"/>
      <c r="AD58" s="2"/>
      <c r="AK58" s="2"/>
      <c r="AR58" s="2"/>
      <c r="BF58" s="2"/>
      <c r="BL58" s="55"/>
      <c r="BM58" s="2"/>
      <c r="BN58" s="55"/>
      <c r="BO58" s="55"/>
      <c r="BP58" s="55"/>
      <c r="BQ58" s="55"/>
    </row>
    <row r="59" spans="1:69" s="4" customFormat="1" ht="12" customHeight="1" x14ac:dyDescent="0.2">
      <c r="A59" s="68"/>
      <c r="B59" s="12" t="s">
        <v>14</v>
      </c>
      <c r="C59" s="14">
        <f>SUM(C6:C58)</f>
        <v>113</v>
      </c>
      <c r="D59" s="14">
        <f>SUM(D6:D58)</f>
        <v>241</v>
      </c>
      <c r="E59" s="14">
        <f>SUM(E6:E58)</f>
        <v>93</v>
      </c>
      <c r="F59" s="14">
        <f>SUM(F3:F58)</f>
        <v>148</v>
      </c>
      <c r="O59" s="55"/>
      <c r="P59" s="2"/>
      <c r="Q59" s="55"/>
      <c r="R59" s="55"/>
      <c r="S59" s="55"/>
      <c r="T59" s="55"/>
      <c r="W59" s="3"/>
      <c r="AC59" s="55"/>
      <c r="AD59" s="2"/>
      <c r="AE59" s="55"/>
      <c r="AF59" s="55"/>
      <c r="AG59" s="55"/>
      <c r="AH59" s="55"/>
      <c r="AJ59" s="55"/>
      <c r="AK59" s="2"/>
      <c r="AL59" s="55"/>
      <c r="AM59" s="55"/>
      <c r="AN59" s="55"/>
      <c r="AO59" s="55"/>
      <c r="AQ59" s="55"/>
      <c r="AR59" s="2"/>
      <c r="AS59" s="55"/>
      <c r="AT59" s="55"/>
      <c r="AU59" s="55"/>
      <c r="AV59" s="55"/>
      <c r="BE59" s="55"/>
      <c r="BF59" s="2"/>
      <c r="BG59" s="55"/>
      <c r="BH59" s="55"/>
      <c r="BI59" s="55"/>
      <c r="BJ59" s="55"/>
      <c r="BL59" s="55"/>
      <c r="BM59" s="2"/>
      <c r="BN59" s="55"/>
      <c r="BO59" s="55"/>
      <c r="BP59" s="55"/>
      <c r="BQ59" s="55"/>
    </row>
    <row r="60" spans="1:69" s="55" customFormat="1" x14ac:dyDescent="0.2">
      <c r="B60" s="2"/>
      <c r="C60" s="63"/>
      <c r="H60" s="4"/>
      <c r="I60" s="3"/>
      <c r="J60" s="4"/>
      <c r="K60" s="4"/>
      <c r="L60" s="4"/>
      <c r="M60" s="4"/>
      <c r="P60" s="2"/>
      <c r="V60" s="4"/>
      <c r="W60" s="2"/>
      <c r="X60" s="4"/>
      <c r="Y60" s="4"/>
      <c r="Z60" s="4"/>
      <c r="AA60" s="4"/>
      <c r="AD60" s="2"/>
      <c r="AK60" s="2"/>
      <c r="AR60" s="2"/>
      <c r="BF60" s="2"/>
      <c r="BM60" s="2"/>
    </row>
    <row r="61" spans="1:69" s="55" customFormat="1" x14ac:dyDescent="0.2">
      <c r="B61" s="2"/>
      <c r="C61" s="63"/>
      <c r="I61" s="2"/>
      <c r="J61" s="4"/>
      <c r="K61" s="4"/>
      <c r="L61" s="4"/>
      <c r="M61" s="4"/>
      <c r="P61" s="2"/>
      <c r="W61" s="2"/>
      <c r="AD61" s="2"/>
      <c r="AK61" s="2"/>
      <c r="AR61" s="2"/>
      <c r="BF61" s="2"/>
      <c r="BM61" s="2"/>
    </row>
    <row r="62" spans="1:69" s="55" customFormat="1" x14ac:dyDescent="0.2">
      <c r="I62" s="2"/>
      <c r="P62" s="2"/>
      <c r="W62" s="2"/>
      <c r="AD62" s="2"/>
      <c r="AK62" s="2"/>
      <c r="AR62" s="2"/>
      <c r="BF62" s="2"/>
      <c r="BM62" s="2"/>
    </row>
    <row r="63" spans="1:69" x14ac:dyDescent="0.2">
      <c r="H63" s="55"/>
      <c r="J63" s="55"/>
      <c r="K63" s="55"/>
      <c r="L63" s="55"/>
      <c r="M63" s="55"/>
      <c r="V63" s="55"/>
      <c r="X63" s="55"/>
      <c r="Y63" s="55"/>
      <c r="Z63" s="55"/>
      <c r="AA63" s="55"/>
    </row>
    <row r="64" spans="1:69" x14ac:dyDescent="0.2">
      <c r="H64" s="55"/>
      <c r="J64" s="55"/>
      <c r="K64" s="55"/>
      <c r="L64" s="55"/>
      <c r="M64" s="55"/>
      <c r="V64" s="55"/>
      <c r="X64" s="55"/>
      <c r="Y64" s="55"/>
      <c r="Z64" s="55"/>
      <c r="AA64" s="55"/>
    </row>
    <row r="65" spans="10:13" x14ac:dyDescent="0.2">
      <c r="J65" s="55"/>
      <c r="K65" s="55"/>
      <c r="L65" s="55"/>
      <c r="M65" s="55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BL4:BL5"/>
    <mergeCell ref="BM4:BM5"/>
    <mergeCell ref="BN4:BN5"/>
    <mergeCell ref="BS11:BT12"/>
    <mergeCell ref="BU11:BU12"/>
    <mergeCell ref="BV11:BV12"/>
    <mergeCell ref="BW11:BW12"/>
    <mergeCell ref="BX11:BX12"/>
    <mergeCell ref="BS5:BT5"/>
    <mergeCell ref="BS6:BT6"/>
    <mergeCell ref="BS7:BT7"/>
    <mergeCell ref="BS8:BT8"/>
    <mergeCell ref="BS9:BT9"/>
    <mergeCell ref="BS10:BT10"/>
    <mergeCell ref="AJ52:AK53"/>
    <mergeCell ref="AL52:AL53"/>
    <mergeCell ref="AM52:AM53"/>
    <mergeCell ref="AN52:AN53"/>
    <mergeCell ref="AO52:AO53"/>
    <mergeCell ref="AQ52:AR53"/>
    <mergeCell ref="V31:V37"/>
    <mergeCell ref="AQ34:AQ40"/>
    <mergeCell ref="BG4:BG5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O29:O41"/>
    <mergeCell ref="AC29:AC36"/>
    <mergeCell ref="AX29:AX40"/>
    <mergeCell ref="BE29:BE39"/>
    <mergeCell ref="BE52:BF53"/>
    <mergeCell ref="BG52:BG53"/>
    <mergeCell ref="BH52:BH53"/>
    <mergeCell ref="BI52:BI53"/>
    <mergeCell ref="BJ52:BJ53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00CC"/>
  </sheetPr>
  <dimension ref="A1:BX137"/>
  <sheetViews>
    <sheetView view="pageBreakPreview" topLeftCell="A43" zoomScaleSheetLayoutView="100" workbookViewId="0">
      <selection activeCell="J34" sqref="J34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2" width="7" customWidth="1"/>
    <col min="53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8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130" t="str">
        <f>I2</f>
        <v>令和5年5月1日住民基本台帳人口（日本人+外国人）</v>
      </c>
      <c r="BT1" s="130"/>
      <c r="BU1" s="130"/>
      <c r="BV1" s="130"/>
      <c r="BW1" s="130"/>
      <c r="BX1" s="130"/>
    </row>
    <row r="2" spans="1:76" s="3" customFormat="1" x14ac:dyDescent="0.15">
      <c r="A2" s="5"/>
      <c r="B2" s="5"/>
      <c r="C2" s="5"/>
      <c r="D2" s="5"/>
      <c r="E2" s="5"/>
      <c r="F2" s="19"/>
      <c r="G2" s="19"/>
      <c r="H2" s="19"/>
      <c r="I2" s="131" t="s">
        <v>472</v>
      </c>
      <c r="J2" s="132"/>
      <c r="K2" s="132"/>
      <c r="L2" s="132"/>
      <c r="M2" s="132"/>
      <c r="N2" s="5"/>
      <c r="O2" s="5"/>
      <c r="P2" s="5"/>
      <c r="Q2" s="5"/>
      <c r="R2" s="5"/>
      <c r="S2" s="5"/>
      <c r="T2" s="5"/>
      <c r="U2" s="5"/>
      <c r="V2" s="5"/>
      <c r="W2" s="131" t="str">
        <f>I2</f>
        <v>令和5年5月1日住民基本台帳人口（日本人+外国人）</v>
      </c>
      <c r="X2" s="132"/>
      <c r="Y2" s="132"/>
      <c r="Z2" s="132"/>
      <c r="AA2" s="132"/>
      <c r="AH2" s="45"/>
      <c r="AJ2" s="5"/>
      <c r="AK2" s="131" t="str">
        <f>I2</f>
        <v>令和5年5月1日住民基本台帳人口（日本人+外国人）</v>
      </c>
      <c r="AL2" s="132"/>
      <c r="AM2" s="132"/>
      <c r="AN2" s="132"/>
      <c r="AO2" s="132"/>
      <c r="AQ2" s="5"/>
      <c r="AR2" s="5"/>
      <c r="AS2" s="5"/>
      <c r="AT2" s="5"/>
      <c r="AU2" s="5"/>
      <c r="AV2" s="19"/>
      <c r="AX2" s="19"/>
      <c r="AY2" s="131" t="str">
        <f>I2</f>
        <v>令和5年5月1日住民基本台帳人口（日本人+外国人）</v>
      </c>
      <c r="AZ2" s="132"/>
      <c r="BA2" s="132"/>
      <c r="BB2" s="132"/>
      <c r="BC2" s="132"/>
      <c r="BE2" s="5"/>
      <c r="BF2" s="5"/>
      <c r="BG2" s="5"/>
      <c r="BH2" s="5"/>
      <c r="BI2" s="5"/>
      <c r="BJ2" s="25"/>
      <c r="BK2" s="45"/>
      <c r="BL2" s="5"/>
      <c r="BM2" s="131" t="str">
        <f>I2</f>
        <v>令和5年5月1日住民基本台帳人口（日本人+外国人）</v>
      </c>
      <c r="BN2" s="132"/>
      <c r="BO2" s="132"/>
      <c r="BP2" s="132"/>
      <c r="BQ2" s="132"/>
      <c r="BR2" s="45"/>
      <c r="BS2" s="56"/>
      <c r="BT2" s="58"/>
      <c r="BU2" s="105" t="s">
        <v>142</v>
      </c>
      <c r="BV2" s="118" t="s">
        <v>273</v>
      </c>
      <c r="BW2" s="119"/>
      <c r="BX2" s="120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53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105</v>
      </c>
      <c r="AH3" s="30" t="s">
        <v>103</v>
      </c>
      <c r="AO3" s="30" t="s">
        <v>106</v>
      </c>
      <c r="AV3" s="30" t="s">
        <v>108</v>
      </c>
      <c r="BC3" s="30" t="s">
        <v>89</v>
      </c>
      <c r="BE3" s="52"/>
      <c r="BF3" s="52"/>
      <c r="BG3" s="52"/>
      <c r="BH3" s="52"/>
      <c r="BI3" s="52"/>
      <c r="BJ3" s="30" t="s">
        <v>21</v>
      </c>
      <c r="BL3" s="52"/>
      <c r="BM3" s="52"/>
      <c r="BN3" s="52"/>
      <c r="BO3" s="52"/>
      <c r="BP3" s="52"/>
      <c r="BQ3" s="30" t="s">
        <v>5</v>
      </c>
      <c r="BS3" s="57"/>
      <c r="BT3" s="59"/>
      <c r="BU3" s="106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107" t="s">
        <v>139</v>
      </c>
      <c r="B4" s="107" t="s">
        <v>141</v>
      </c>
      <c r="C4" s="107" t="s">
        <v>142</v>
      </c>
      <c r="D4" s="16"/>
      <c r="E4" s="18" t="s">
        <v>273</v>
      </c>
      <c r="F4" s="20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33166</v>
      </c>
      <c r="BV4" s="62">
        <f>Y52</f>
        <v>76254</v>
      </c>
      <c r="BW4" s="62">
        <f>Z52</f>
        <v>37535</v>
      </c>
      <c r="BX4" s="62">
        <f>AA52</f>
        <v>38719</v>
      </c>
    </row>
    <row r="5" spans="1:76" s="4" customFormat="1" ht="14.25" customHeight="1" x14ac:dyDescent="0.15">
      <c r="A5" s="108"/>
      <c r="B5" s="108"/>
      <c r="C5" s="108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2201</v>
      </c>
      <c r="BV5" s="62">
        <f>AF52</f>
        <v>5458</v>
      </c>
      <c r="BW5" s="62">
        <f>AG52</f>
        <v>2668</v>
      </c>
      <c r="BX5" s="62">
        <f>AH52</f>
        <v>2790</v>
      </c>
    </row>
    <row r="6" spans="1:76" s="4" customFormat="1" ht="13.5" customHeight="1" x14ac:dyDescent="0.15">
      <c r="A6" s="66" t="s">
        <v>369</v>
      </c>
      <c r="B6" s="9" t="s">
        <v>388</v>
      </c>
      <c r="C6" s="13">
        <f>'外国人（公表）'!C6+'日本人（公表）'!C6</f>
        <v>296</v>
      </c>
      <c r="D6" s="14">
        <f t="shared" ref="D6:D58" si="0">SUM(E6:F6)</f>
        <v>591</v>
      </c>
      <c r="E6" s="13">
        <f>'外国人（公表）'!E6+'日本人（公表）'!E6</f>
        <v>291</v>
      </c>
      <c r="F6" s="13">
        <f>'外国人（公表）'!F6+'日本人（公表）'!F6</f>
        <v>300</v>
      </c>
      <c r="G6" s="23"/>
      <c r="H6" s="66" t="s">
        <v>371</v>
      </c>
      <c r="I6" s="9" t="s">
        <v>155</v>
      </c>
      <c r="J6" s="13">
        <f>'外国人（公表）'!J6+'日本人（公表）'!J6</f>
        <v>405</v>
      </c>
      <c r="K6" s="14">
        <f t="shared" ref="K6:K25" si="1">SUM(L6:M6)</f>
        <v>993</v>
      </c>
      <c r="L6" s="13">
        <f>'外国人（公表）'!L6+'日本人（公表）'!L6</f>
        <v>488</v>
      </c>
      <c r="M6" s="13">
        <f>'外国人（公表）'!M6+'日本人（公表）'!M6</f>
        <v>505</v>
      </c>
      <c r="N6" s="22"/>
      <c r="O6" s="66" t="s">
        <v>372</v>
      </c>
      <c r="P6" s="26" t="s">
        <v>174</v>
      </c>
      <c r="Q6" s="13">
        <f>'外国人（公表）'!Q6+'日本人（公表）'!Q6</f>
        <v>55</v>
      </c>
      <c r="R6" s="14">
        <f t="shared" ref="R6:R16" si="2">SUM(S6:T6)</f>
        <v>146</v>
      </c>
      <c r="S6" s="13">
        <f>'外国人（公表）'!S6+'日本人（公表）'!S6</f>
        <v>66</v>
      </c>
      <c r="T6" s="13">
        <f>'外国人（公表）'!T6+'日本人（公表）'!T6</f>
        <v>80</v>
      </c>
      <c r="U6" s="22"/>
      <c r="V6" s="66" t="s">
        <v>374</v>
      </c>
      <c r="W6" s="9" t="s">
        <v>313</v>
      </c>
      <c r="X6" s="13">
        <f>'外国人（公表）'!X6+'日本人（公表）'!X6</f>
        <v>381</v>
      </c>
      <c r="Y6" s="14">
        <f t="shared" ref="Y6:Y18" si="3">SUM(Z6:AA6)</f>
        <v>911</v>
      </c>
      <c r="Z6" s="13">
        <f>'外国人（公表）'!Z6+'日本人（公表）'!Z6</f>
        <v>441</v>
      </c>
      <c r="AA6" s="13">
        <f>'外国人（公表）'!AA6+'日本人（公表）'!AA6</f>
        <v>470</v>
      </c>
      <c r="AC6" s="71" t="s">
        <v>119</v>
      </c>
      <c r="AD6" s="37" t="s">
        <v>203</v>
      </c>
      <c r="AE6" s="13">
        <f>'外国人（公表）'!AE6+'日本人（公表）'!AE6</f>
        <v>47</v>
      </c>
      <c r="AF6" s="14">
        <f t="shared" ref="AF6:AF27" si="4">SUM(AG6:AH6)</f>
        <v>124</v>
      </c>
      <c r="AG6" s="13">
        <f>'外国人（公表）'!AG6+'日本人（公表）'!AG6</f>
        <v>65</v>
      </c>
      <c r="AH6" s="13">
        <f>'外国人（公表）'!AH6+'日本人（公表）'!AH6</f>
        <v>59</v>
      </c>
      <c r="AJ6" s="66" t="s">
        <v>387</v>
      </c>
      <c r="AK6" s="11" t="s">
        <v>215</v>
      </c>
      <c r="AL6" s="13">
        <f>'外国人（公表）'!AL6+'日本人（公表）'!AL6</f>
        <v>59</v>
      </c>
      <c r="AM6" s="14">
        <f t="shared" ref="AM6:AM23" si="5">SUM(AN6:AO6)</f>
        <v>191</v>
      </c>
      <c r="AN6" s="13">
        <f>'外国人（公表）'!AN6+'日本人（公表）'!AN6</f>
        <v>84</v>
      </c>
      <c r="AO6" s="13">
        <f>'外国人（公表）'!AO6+'日本人（公表）'!AO6</f>
        <v>107</v>
      </c>
      <c r="AQ6" s="66" t="s">
        <v>72</v>
      </c>
      <c r="AR6" s="9" t="s">
        <v>308</v>
      </c>
      <c r="AS6" s="13">
        <f>'外国人（公表）'!AS6+'日本人（公表）'!AS6</f>
        <v>31</v>
      </c>
      <c r="AT6" s="14">
        <f t="shared" ref="AT6:AT14" si="6">SUM(AU6:AV6)</f>
        <v>55</v>
      </c>
      <c r="AU6" s="13">
        <f>'外国人（公表）'!AU6+'日本人（公表）'!AU6</f>
        <v>25</v>
      </c>
      <c r="AV6" s="13">
        <f>'外国人（公表）'!AV6+'日本人（公表）'!AV6</f>
        <v>30</v>
      </c>
      <c r="AX6" s="66" t="s">
        <v>401</v>
      </c>
      <c r="AY6" s="9" t="s">
        <v>245</v>
      </c>
      <c r="AZ6" s="13">
        <f>'外国人（公表）'!AZ6+'日本人（公表）'!AZ6</f>
        <v>54</v>
      </c>
      <c r="BA6" s="14">
        <f t="shared" ref="BA6:BA12" si="7">SUM(BB6:BC6)</f>
        <v>119</v>
      </c>
      <c r="BB6" s="13">
        <f>'外国人（公表）'!BB6+'日本人（公表）'!BB6</f>
        <v>63</v>
      </c>
      <c r="BC6" s="13">
        <f>'外国人（公表）'!BC6+'日本人（公表）'!BC6</f>
        <v>56</v>
      </c>
      <c r="BE6" s="66" t="s">
        <v>42</v>
      </c>
      <c r="BF6" s="9" t="s">
        <v>31</v>
      </c>
      <c r="BG6" s="13">
        <f>'外国人（公表）'!BG6+'日本人（公表）'!BG6</f>
        <v>72</v>
      </c>
      <c r="BH6" s="14">
        <f t="shared" ref="BH6:BH15" si="8">SUM(BI6:BJ6)</f>
        <v>158</v>
      </c>
      <c r="BI6" s="13">
        <f>'外国人（公表）'!BI6+'日本人（公表）'!BI6</f>
        <v>78</v>
      </c>
      <c r="BJ6" s="13">
        <f>'外国人（公表）'!BJ6+'日本人（公表）'!BJ6</f>
        <v>80</v>
      </c>
      <c r="BL6" s="66" t="s">
        <v>284</v>
      </c>
      <c r="BM6" s="9" t="s">
        <v>264</v>
      </c>
      <c r="BN6" s="13">
        <f>'外国人（公表）'!BN6+'日本人（公表）'!BN6</f>
        <v>106</v>
      </c>
      <c r="BO6" s="14">
        <f t="shared" ref="BO6:BO20" si="9">SUM(BP6:BQ6)</f>
        <v>276</v>
      </c>
      <c r="BP6" s="13">
        <f>'外国人（公表）'!BP6+'日本人（公表）'!BP6</f>
        <v>129</v>
      </c>
      <c r="BQ6" s="13">
        <f>'外国人（公表）'!BQ6+'日本人（公表）'!BQ6</f>
        <v>147</v>
      </c>
      <c r="BS6" s="93" t="str">
        <f>AJ52</f>
        <v>三本木地域合計</v>
      </c>
      <c r="BT6" s="93"/>
      <c r="BU6" s="62">
        <f>AL52</f>
        <v>2744</v>
      </c>
      <c r="BV6" s="62">
        <f>AM52</f>
        <v>7392</v>
      </c>
      <c r="BW6" s="62">
        <f>AN52</f>
        <v>3697</v>
      </c>
      <c r="BX6" s="62">
        <f>AO52</f>
        <v>3695</v>
      </c>
    </row>
    <row r="7" spans="1:76" s="4" customFormat="1" ht="13.5" customHeight="1" x14ac:dyDescent="0.15">
      <c r="A7" s="67"/>
      <c r="B7" s="9" t="s">
        <v>402</v>
      </c>
      <c r="C7" s="13">
        <f>'外国人（公表）'!C7+'日本人（公表）'!C7</f>
        <v>240</v>
      </c>
      <c r="D7" s="14">
        <f t="shared" si="0"/>
        <v>517</v>
      </c>
      <c r="E7" s="13">
        <f>'外国人（公表）'!E7+'日本人（公表）'!E7</f>
        <v>246</v>
      </c>
      <c r="F7" s="13">
        <f>'外国人（公表）'!F7+'日本人（公表）'!F7</f>
        <v>271</v>
      </c>
      <c r="G7" s="22"/>
      <c r="H7" s="67"/>
      <c r="I7" s="9" t="s">
        <v>156</v>
      </c>
      <c r="J7" s="13">
        <f>'外国人（公表）'!J7+'日本人（公表）'!J7</f>
        <v>641</v>
      </c>
      <c r="K7" s="14">
        <f t="shared" si="1"/>
        <v>1495</v>
      </c>
      <c r="L7" s="13">
        <f>'外国人（公表）'!L7+'日本人（公表）'!L7</f>
        <v>690</v>
      </c>
      <c r="M7" s="13">
        <f>'外国人（公表）'!M7+'日本人（公表）'!M7</f>
        <v>805</v>
      </c>
      <c r="N7" s="22"/>
      <c r="O7" s="67"/>
      <c r="P7" s="9" t="s">
        <v>432</v>
      </c>
      <c r="Q7" s="13">
        <f>'外国人（公表）'!Q7+'日本人（公表）'!Q7</f>
        <v>80</v>
      </c>
      <c r="R7" s="14">
        <f t="shared" si="2"/>
        <v>225</v>
      </c>
      <c r="S7" s="13">
        <f>'外国人（公表）'!S7+'日本人（公表）'!S7</f>
        <v>116</v>
      </c>
      <c r="T7" s="13">
        <f>'外国人（公表）'!T7+'日本人（公表）'!T7</f>
        <v>109</v>
      </c>
      <c r="U7" s="22"/>
      <c r="V7" s="67"/>
      <c r="W7" s="9" t="s">
        <v>297</v>
      </c>
      <c r="X7" s="13">
        <f>'外国人（公表）'!X7+'日本人（公表）'!X7</f>
        <v>383</v>
      </c>
      <c r="Y7" s="14">
        <f t="shared" si="3"/>
        <v>944</v>
      </c>
      <c r="Z7" s="13">
        <f>'外国人（公表）'!Z7+'日本人（公表）'!Z7</f>
        <v>504</v>
      </c>
      <c r="AA7" s="13">
        <f>'外国人（公表）'!AA7+'日本人（公表）'!AA7</f>
        <v>440</v>
      </c>
      <c r="AC7" s="96"/>
      <c r="AD7" s="37" t="s">
        <v>240</v>
      </c>
      <c r="AE7" s="13">
        <f>'外国人（公表）'!AE7+'日本人（公表）'!AE7</f>
        <v>19</v>
      </c>
      <c r="AF7" s="14">
        <f t="shared" si="4"/>
        <v>47</v>
      </c>
      <c r="AG7" s="13">
        <f>'外国人（公表）'!AG7+'日本人（公表）'!AG7</f>
        <v>22</v>
      </c>
      <c r="AH7" s="13">
        <f>'外国人（公表）'!AH7+'日本人（公表）'!AH7</f>
        <v>25</v>
      </c>
      <c r="AJ7" s="67"/>
      <c r="AK7" s="11" t="s">
        <v>216</v>
      </c>
      <c r="AL7" s="13">
        <f>'外国人（公表）'!AL7+'日本人（公表）'!AL7</f>
        <v>28</v>
      </c>
      <c r="AM7" s="14">
        <f t="shared" si="5"/>
        <v>99</v>
      </c>
      <c r="AN7" s="13">
        <f>'外国人（公表）'!AN7+'日本人（公表）'!AN7</f>
        <v>49</v>
      </c>
      <c r="AO7" s="13">
        <f>'外国人（公表）'!AO7+'日本人（公表）'!AO7</f>
        <v>50</v>
      </c>
      <c r="AQ7" s="67"/>
      <c r="AR7" s="9" t="s">
        <v>309</v>
      </c>
      <c r="AS7" s="13">
        <f>'外国人（公表）'!AS7+'日本人（公表）'!AS7</f>
        <v>444</v>
      </c>
      <c r="AT7" s="14">
        <f t="shared" si="6"/>
        <v>1085</v>
      </c>
      <c r="AU7" s="13">
        <f>'外国人（公表）'!AU7+'日本人（公表）'!AU7</f>
        <v>522</v>
      </c>
      <c r="AV7" s="13">
        <f>'外国人（公表）'!AV7+'日本人（公表）'!AV7</f>
        <v>563</v>
      </c>
      <c r="AX7" s="67"/>
      <c r="AY7" s="9" t="s">
        <v>246</v>
      </c>
      <c r="AZ7" s="13">
        <f>'外国人（公表）'!AZ7+'日本人（公表）'!AZ7</f>
        <v>53</v>
      </c>
      <c r="BA7" s="14">
        <f t="shared" si="7"/>
        <v>116</v>
      </c>
      <c r="BB7" s="13">
        <f>'外国人（公表）'!BB7+'日本人（公表）'!BB7</f>
        <v>62</v>
      </c>
      <c r="BC7" s="13">
        <f>'外国人（公表）'!BC7+'日本人（公表）'!BC7</f>
        <v>54</v>
      </c>
      <c r="BE7" s="67"/>
      <c r="BF7" s="9" t="s">
        <v>59</v>
      </c>
      <c r="BG7" s="13">
        <f>'外国人（公表）'!BG7+'日本人（公表）'!BG7</f>
        <v>130</v>
      </c>
      <c r="BH7" s="14">
        <f t="shared" si="8"/>
        <v>229</v>
      </c>
      <c r="BI7" s="13">
        <f>'外国人（公表）'!BI7+'日本人（公表）'!BI7</f>
        <v>118</v>
      </c>
      <c r="BJ7" s="13">
        <f>'外国人（公表）'!BJ7+'日本人（公表）'!BJ7</f>
        <v>111</v>
      </c>
      <c r="BL7" s="67"/>
      <c r="BM7" s="9" t="s">
        <v>167</v>
      </c>
      <c r="BN7" s="13">
        <f>'外国人（公表）'!BN7+'日本人（公表）'!BN7</f>
        <v>41</v>
      </c>
      <c r="BO7" s="14">
        <f t="shared" si="9"/>
        <v>104</v>
      </c>
      <c r="BP7" s="13">
        <f>'外国人（公表）'!BP7+'日本人（公表）'!BP7</f>
        <v>50</v>
      </c>
      <c r="BQ7" s="13">
        <f>'外国人（公表）'!BQ7+'日本人（公表）'!BQ7</f>
        <v>54</v>
      </c>
      <c r="BS7" s="93" t="str">
        <f>AQ52</f>
        <v>鹿島台地域合計</v>
      </c>
      <c r="BT7" s="93"/>
      <c r="BU7" s="62">
        <f>AS52</f>
        <v>4609</v>
      </c>
      <c r="BV7" s="62">
        <f>AT52</f>
        <v>11028</v>
      </c>
      <c r="BW7" s="62">
        <f>AU52</f>
        <v>5346</v>
      </c>
      <c r="BX7" s="62">
        <f>AV52</f>
        <v>5682</v>
      </c>
    </row>
    <row r="8" spans="1:76" s="4" customFormat="1" ht="13.5" customHeight="1" x14ac:dyDescent="0.15">
      <c r="A8" s="67"/>
      <c r="B8" s="9" t="s">
        <v>403</v>
      </c>
      <c r="C8" s="13">
        <f>'外国人（公表）'!C8+'日本人（公表）'!C8</f>
        <v>395</v>
      </c>
      <c r="D8" s="14">
        <f t="shared" si="0"/>
        <v>746</v>
      </c>
      <c r="E8" s="13">
        <f>'外国人（公表）'!E8+'日本人（公表）'!E8</f>
        <v>332</v>
      </c>
      <c r="F8" s="13">
        <f>'外国人（公表）'!F8+'日本人（公表）'!F8</f>
        <v>414</v>
      </c>
      <c r="G8" s="22"/>
      <c r="H8" s="67"/>
      <c r="I8" s="9" t="s">
        <v>24</v>
      </c>
      <c r="J8" s="13">
        <f>'外国人（公表）'!J8+'日本人（公表）'!J8</f>
        <v>301</v>
      </c>
      <c r="K8" s="14">
        <f t="shared" si="1"/>
        <v>638</v>
      </c>
      <c r="L8" s="13">
        <f>'外国人（公表）'!L8+'日本人（公表）'!L8</f>
        <v>320</v>
      </c>
      <c r="M8" s="13">
        <f>'外国人（公表）'!M8+'日本人（公表）'!M8</f>
        <v>318</v>
      </c>
      <c r="N8" s="22"/>
      <c r="O8" s="67"/>
      <c r="P8" s="9" t="s">
        <v>281</v>
      </c>
      <c r="Q8" s="13">
        <f>'外国人（公表）'!Q8+'日本人（公表）'!Q8</f>
        <v>34</v>
      </c>
      <c r="R8" s="14">
        <f t="shared" si="2"/>
        <v>87</v>
      </c>
      <c r="S8" s="13">
        <f>'外国人（公表）'!S8+'日本人（公表）'!S8</f>
        <v>46</v>
      </c>
      <c r="T8" s="13">
        <f>'外国人（公表）'!T8+'日本人（公表）'!T8</f>
        <v>41</v>
      </c>
      <c r="U8" s="22"/>
      <c r="V8" s="67"/>
      <c r="W8" s="9" t="s">
        <v>462</v>
      </c>
      <c r="X8" s="13">
        <f>'外国人（公表）'!X8+'日本人（公表）'!X8</f>
        <v>397</v>
      </c>
      <c r="Y8" s="14">
        <f t="shared" si="3"/>
        <v>1123</v>
      </c>
      <c r="Z8" s="13">
        <f>'外国人（公表）'!Z8+'日本人（公表）'!Z8</f>
        <v>571</v>
      </c>
      <c r="AA8" s="13">
        <f>'外国人（公表）'!AA8+'日本人（公表）'!AA8</f>
        <v>552</v>
      </c>
      <c r="AC8" s="96"/>
      <c r="AD8" s="37" t="s">
        <v>212</v>
      </c>
      <c r="AE8" s="13">
        <f>'外国人（公表）'!AE8+'日本人（公表）'!AE8</f>
        <v>67</v>
      </c>
      <c r="AF8" s="14">
        <f t="shared" si="4"/>
        <v>149</v>
      </c>
      <c r="AG8" s="13">
        <f>'外国人（公表）'!AG8+'日本人（公表）'!AG8</f>
        <v>71</v>
      </c>
      <c r="AH8" s="13">
        <f>'外国人（公表）'!AH8+'日本人（公表）'!AH8</f>
        <v>78</v>
      </c>
      <c r="AJ8" s="67"/>
      <c r="AK8" s="11" t="s">
        <v>219</v>
      </c>
      <c r="AL8" s="13">
        <f>'外国人（公表）'!AL8+'日本人（公表）'!AL8</f>
        <v>121</v>
      </c>
      <c r="AM8" s="14">
        <f t="shared" si="5"/>
        <v>332</v>
      </c>
      <c r="AN8" s="13">
        <f>'外国人（公表）'!AN8+'日本人（公表）'!AN8</f>
        <v>167</v>
      </c>
      <c r="AO8" s="13">
        <f>'外国人（公表）'!AO8+'日本人（公表）'!AO8</f>
        <v>165</v>
      </c>
      <c r="AQ8" s="67"/>
      <c r="AR8" s="9" t="s">
        <v>311</v>
      </c>
      <c r="AS8" s="13">
        <f>'外国人（公表）'!AS8+'日本人（公表）'!AS8</f>
        <v>244</v>
      </c>
      <c r="AT8" s="14">
        <f t="shared" si="6"/>
        <v>552</v>
      </c>
      <c r="AU8" s="13">
        <f>'外国人（公表）'!AU8+'日本人（公表）'!AU8</f>
        <v>277</v>
      </c>
      <c r="AV8" s="13">
        <f>'外国人（公表）'!AV8+'日本人（公表）'!AV8</f>
        <v>275</v>
      </c>
      <c r="AX8" s="67"/>
      <c r="AY8" s="9" t="s">
        <v>247</v>
      </c>
      <c r="AZ8" s="13">
        <f>'外国人（公表）'!AZ8+'日本人（公表）'!AZ8</f>
        <v>75</v>
      </c>
      <c r="BA8" s="14">
        <f t="shared" si="7"/>
        <v>173</v>
      </c>
      <c r="BB8" s="13">
        <f>'外国人（公表）'!BB8+'日本人（公表）'!BB8</f>
        <v>87</v>
      </c>
      <c r="BC8" s="13">
        <f>'外国人（公表）'!BC8+'日本人（公表）'!BC8</f>
        <v>86</v>
      </c>
      <c r="BE8" s="67"/>
      <c r="BF8" s="9" t="s">
        <v>63</v>
      </c>
      <c r="BG8" s="13">
        <f>'外国人（公表）'!BG8+'日本人（公表）'!BG8</f>
        <v>119</v>
      </c>
      <c r="BH8" s="14">
        <f t="shared" si="8"/>
        <v>197</v>
      </c>
      <c r="BI8" s="13">
        <f>'外国人（公表）'!BI8+'日本人（公表）'!BI8</f>
        <v>95</v>
      </c>
      <c r="BJ8" s="13">
        <f>'外国人（公表）'!BJ8+'日本人（公表）'!BJ8</f>
        <v>102</v>
      </c>
      <c r="BL8" s="67"/>
      <c r="BM8" s="9" t="s">
        <v>455</v>
      </c>
      <c r="BN8" s="13">
        <f>'外国人（公表）'!BN8+'日本人（公表）'!BN8</f>
        <v>98</v>
      </c>
      <c r="BO8" s="14">
        <f t="shared" si="9"/>
        <v>224</v>
      </c>
      <c r="BP8" s="13">
        <f>'外国人（公表）'!BP8+'日本人（公表）'!BP8</f>
        <v>107</v>
      </c>
      <c r="BQ8" s="13">
        <f>'外国人（公表）'!BQ8+'日本人（公表）'!BQ8</f>
        <v>117</v>
      </c>
      <c r="BS8" s="93" t="str">
        <f>AX52</f>
        <v>岩出山地域合計</v>
      </c>
      <c r="BT8" s="93"/>
      <c r="BU8" s="62">
        <f>AZ52</f>
        <v>4064</v>
      </c>
      <c r="BV8" s="62">
        <f>BA52</f>
        <v>9592</v>
      </c>
      <c r="BW8" s="62">
        <f>BB52</f>
        <v>4776</v>
      </c>
      <c r="BX8" s="62">
        <f>BC52</f>
        <v>4816</v>
      </c>
    </row>
    <row r="9" spans="1:76" s="4" customFormat="1" ht="13.5" customHeight="1" x14ac:dyDescent="0.15">
      <c r="A9" s="67"/>
      <c r="B9" s="9" t="s">
        <v>210</v>
      </c>
      <c r="C9" s="13">
        <f>'外国人（公表）'!C9+'日本人（公表）'!C9</f>
        <v>248</v>
      </c>
      <c r="D9" s="14">
        <f t="shared" si="0"/>
        <v>557</v>
      </c>
      <c r="E9" s="13">
        <f>'外国人（公表）'!E9+'日本人（公表）'!E9</f>
        <v>273</v>
      </c>
      <c r="F9" s="13">
        <f>'外国人（公表）'!F9+'日本人（公表）'!F9</f>
        <v>284</v>
      </c>
      <c r="G9" s="22"/>
      <c r="H9" s="67"/>
      <c r="I9" s="9" t="s">
        <v>294</v>
      </c>
      <c r="J9" s="13">
        <f>'外国人（公表）'!J9+'日本人（公表）'!J9</f>
        <v>378</v>
      </c>
      <c r="K9" s="14">
        <f t="shared" si="1"/>
        <v>852</v>
      </c>
      <c r="L9" s="13">
        <f>'外国人（公表）'!L9+'日本人（公表）'!L9</f>
        <v>419</v>
      </c>
      <c r="M9" s="13">
        <f>'外国人（公表）'!M9+'日本人（公表）'!M9</f>
        <v>433</v>
      </c>
      <c r="N9" s="22"/>
      <c r="O9" s="67"/>
      <c r="P9" s="9" t="s">
        <v>433</v>
      </c>
      <c r="Q9" s="13">
        <f>'外国人（公表）'!Q9+'日本人（公表）'!Q9</f>
        <v>51</v>
      </c>
      <c r="R9" s="14">
        <f t="shared" si="2"/>
        <v>140</v>
      </c>
      <c r="S9" s="13">
        <f>'外国人（公表）'!S9+'日本人（公表）'!S9</f>
        <v>71</v>
      </c>
      <c r="T9" s="13">
        <f>'外国人（公表）'!T9+'日本人（公表）'!T9</f>
        <v>69</v>
      </c>
      <c r="U9" s="22"/>
      <c r="V9" s="67"/>
      <c r="W9" s="9" t="s">
        <v>16</v>
      </c>
      <c r="X9" s="13">
        <f>'外国人（公表）'!X9+'日本人（公表）'!X9</f>
        <v>96</v>
      </c>
      <c r="Y9" s="14">
        <f t="shared" si="3"/>
        <v>274</v>
      </c>
      <c r="Z9" s="13">
        <f>'外国人（公表）'!Z9+'日本人（公表）'!Z9</f>
        <v>128</v>
      </c>
      <c r="AA9" s="13">
        <f>'外国人（公表）'!AA9+'日本人（公表）'!AA9</f>
        <v>146</v>
      </c>
      <c r="AC9" s="96"/>
      <c r="AD9" s="37" t="s">
        <v>13</v>
      </c>
      <c r="AE9" s="13">
        <f>'外国人（公表）'!AE9+'日本人（公表）'!AE9</f>
        <v>97</v>
      </c>
      <c r="AF9" s="14">
        <f t="shared" si="4"/>
        <v>251</v>
      </c>
      <c r="AG9" s="13">
        <f>'外国人（公表）'!AG9+'日本人（公表）'!AG9</f>
        <v>120</v>
      </c>
      <c r="AH9" s="13">
        <f>'外国人（公表）'!AH9+'日本人（公表）'!AH9</f>
        <v>131</v>
      </c>
      <c r="AJ9" s="67"/>
      <c r="AK9" s="11" t="s">
        <v>319</v>
      </c>
      <c r="AL9" s="13">
        <f>'外国人（公表）'!AL9+'日本人（公表）'!AL9</f>
        <v>99</v>
      </c>
      <c r="AM9" s="14">
        <f t="shared" si="5"/>
        <v>277</v>
      </c>
      <c r="AN9" s="13">
        <f>'外国人（公表）'!AN9+'日本人（公表）'!AN9</f>
        <v>144</v>
      </c>
      <c r="AO9" s="13">
        <f>'外国人（公表）'!AO9+'日本人（公表）'!AO9</f>
        <v>133</v>
      </c>
      <c r="AQ9" s="67"/>
      <c r="AR9" s="9" t="s">
        <v>314</v>
      </c>
      <c r="AS9" s="13">
        <f>'外国人（公表）'!AS9+'日本人（公表）'!AS9</f>
        <v>122</v>
      </c>
      <c r="AT9" s="14">
        <f t="shared" si="6"/>
        <v>320</v>
      </c>
      <c r="AU9" s="13">
        <f>'外国人（公表）'!AU9+'日本人（公表）'!AU9</f>
        <v>166</v>
      </c>
      <c r="AV9" s="13">
        <f>'外国人（公表）'!AV9+'日本人（公表）'!AV9</f>
        <v>154</v>
      </c>
      <c r="AX9" s="67"/>
      <c r="AY9" s="9" t="s">
        <v>250</v>
      </c>
      <c r="AZ9" s="13">
        <f>'外国人（公表）'!AZ9+'日本人（公表）'!AZ9</f>
        <v>39</v>
      </c>
      <c r="BA9" s="14">
        <f t="shared" si="7"/>
        <v>106</v>
      </c>
      <c r="BB9" s="13">
        <f>'外国人（公表）'!BB9+'日本人（公表）'!BB9</f>
        <v>62</v>
      </c>
      <c r="BC9" s="13">
        <f>'外国人（公表）'!BC9+'日本人（公表）'!BC9</f>
        <v>44</v>
      </c>
      <c r="BE9" s="67"/>
      <c r="BF9" s="9" t="s">
        <v>65</v>
      </c>
      <c r="BG9" s="13">
        <f>'外国人（公表）'!BG9+'日本人（公表）'!BG9</f>
        <v>91</v>
      </c>
      <c r="BH9" s="14">
        <f t="shared" si="8"/>
        <v>194</v>
      </c>
      <c r="BI9" s="13">
        <f>'外国人（公表）'!BI9+'日本人（公表）'!BI9</f>
        <v>96</v>
      </c>
      <c r="BJ9" s="13">
        <f>'外国人（公表）'!BJ9+'日本人（公表）'!BJ9</f>
        <v>98</v>
      </c>
      <c r="BL9" s="67"/>
      <c r="BM9" s="9" t="s">
        <v>375</v>
      </c>
      <c r="BN9" s="13">
        <f>'外国人（公表）'!BN9+'日本人（公表）'!BN9</f>
        <v>100</v>
      </c>
      <c r="BO9" s="14">
        <f t="shared" si="9"/>
        <v>256</v>
      </c>
      <c r="BP9" s="13">
        <f>'外国人（公表）'!BP9+'日本人（公表）'!BP9</f>
        <v>121</v>
      </c>
      <c r="BQ9" s="13">
        <f>'外国人（公表）'!BQ9+'日本人（公表）'!BQ9</f>
        <v>135</v>
      </c>
      <c r="BS9" s="93" t="str">
        <f>BE52</f>
        <v>鳴子温泉地域合計</v>
      </c>
      <c r="BT9" s="93"/>
      <c r="BU9" s="62">
        <f>BG52</f>
        <v>2480</v>
      </c>
      <c r="BV9" s="62">
        <f>BH52</f>
        <v>5082</v>
      </c>
      <c r="BW9" s="62">
        <f>BI52</f>
        <v>2456</v>
      </c>
      <c r="BX9" s="62">
        <f>BJ52</f>
        <v>2626</v>
      </c>
    </row>
    <row r="10" spans="1:76" s="4" customFormat="1" ht="13.5" customHeight="1" x14ac:dyDescent="0.15">
      <c r="A10" s="67"/>
      <c r="B10" s="9" t="s">
        <v>394</v>
      </c>
      <c r="C10" s="13">
        <f>'外国人（公表）'!C10+'日本人（公表）'!C10</f>
        <v>140</v>
      </c>
      <c r="D10" s="14">
        <f t="shared" si="0"/>
        <v>256</v>
      </c>
      <c r="E10" s="13">
        <f>'外国人（公表）'!E10+'日本人（公表）'!E10</f>
        <v>133</v>
      </c>
      <c r="F10" s="13">
        <f>'外国人（公表）'!F10+'日本人（公表）'!F10</f>
        <v>123</v>
      </c>
      <c r="G10" s="22"/>
      <c r="H10" s="67"/>
      <c r="I10" s="9" t="s">
        <v>423</v>
      </c>
      <c r="J10" s="13">
        <f>'外国人（公表）'!J10+'日本人（公表）'!J10</f>
        <v>368</v>
      </c>
      <c r="K10" s="14">
        <f t="shared" si="1"/>
        <v>943</v>
      </c>
      <c r="L10" s="13">
        <f>'外国人（公表）'!L10+'日本人（公表）'!L10</f>
        <v>490</v>
      </c>
      <c r="M10" s="13">
        <f>'外国人（公表）'!M10+'日本人（公表）'!M10</f>
        <v>453</v>
      </c>
      <c r="N10" s="22"/>
      <c r="O10" s="67"/>
      <c r="P10" s="9" t="s">
        <v>82</v>
      </c>
      <c r="Q10" s="13">
        <f>'外国人（公表）'!Q10+'日本人（公表）'!Q10</f>
        <v>79</v>
      </c>
      <c r="R10" s="14">
        <f t="shared" si="2"/>
        <v>198</v>
      </c>
      <c r="S10" s="13">
        <f>'外国人（公表）'!S10+'日本人（公表）'!S10</f>
        <v>97</v>
      </c>
      <c r="T10" s="13">
        <f>'外国人（公表）'!T10+'日本人（公表）'!T10</f>
        <v>101</v>
      </c>
      <c r="U10" s="22"/>
      <c r="V10" s="67"/>
      <c r="W10" s="9" t="s">
        <v>184</v>
      </c>
      <c r="X10" s="13">
        <f>'外国人（公表）'!X10+'日本人（公表）'!X10</f>
        <v>116</v>
      </c>
      <c r="Y10" s="14">
        <f t="shared" si="3"/>
        <v>285</v>
      </c>
      <c r="Z10" s="13">
        <f>'外国人（公表）'!Z10+'日本人（公表）'!Z10</f>
        <v>135</v>
      </c>
      <c r="AA10" s="13">
        <f>'外国人（公表）'!AA10+'日本人（公表）'!AA10</f>
        <v>150</v>
      </c>
      <c r="AC10" s="96"/>
      <c r="AD10" s="37" t="s">
        <v>90</v>
      </c>
      <c r="AE10" s="13">
        <f>'外国人（公表）'!AE10+'日本人（公表）'!AE10</f>
        <v>217</v>
      </c>
      <c r="AF10" s="14">
        <f t="shared" si="4"/>
        <v>428</v>
      </c>
      <c r="AG10" s="13">
        <f>'外国人（公表）'!AG10+'日本人（公表）'!AG10</f>
        <v>193</v>
      </c>
      <c r="AH10" s="13">
        <f>'外国人（公表）'!AH10+'日本人（公表）'!AH10</f>
        <v>235</v>
      </c>
      <c r="AJ10" s="67"/>
      <c r="AK10" s="11" t="s">
        <v>222</v>
      </c>
      <c r="AL10" s="13">
        <f>'外国人（公表）'!AL10+'日本人（公表）'!AL10</f>
        <v>106</v>
      </c>
      <c r="AM10" s="14">
        <f t="shared" si="5"/>
        <v>308</v>
      </c>
      <c r="AN10" s="13">
        <f>'外国人（公表）'!AN10+'日本人（公表）'!AN10</f>
        <v>160</v>
      </c>
      <c r="AO10" s="13">
        <f>'外国人（公表）'!AO10+'日本人（公表）'!AO10</f>
        <v>148</v>
      </c>
      <c r="AQ10" s="67"/>
      <c r="AR10" s="9" t="s">
        <v>317</v>
      </c>
      <c r="AS10" s="13">
        <f>'外国人（公表）'!AS10+'日本人（公表）'!AS10</f>
        <v>139</v>
      </c>
      <c r="AT10" s="14">
        <f t="shared" si="6"/>
        <v>352</v>
      </c>
      <c r="AU10" s="13">
        <f>'外国人（公表）'!AU10+'日本人（公表）'!AU10</f>
        <v>182</v>
      </c>
      <c r="AV10" s="13">
        <f>'外国人（公表）'!AV10+'日本人（公表）'!AV10</f>
        <v>170</v>
      </c>
      <c r="AX10" s="67"/>
      <c r="AY10" s="9" t="s">
        <v>251</v>
      </c>
      <c r="AZ10" s="13">
        <f>'外国人（公表）'!AZ10+'日本人（公表）'!AZ10</f>
        <v>36</v>
      </c>
      <c r="BA10" s="14">
        <f t="shared" si="7"/>
        <v>112</v>
      </c>
      <c r="BB10" s="13">
        <f>'外国人（公表）'!BB10+'日本人（公表）'!BB10</f>
        <v>60</v>
      </c>
      <c r="BC10" s="13">
        <f>'外国人（公表）'!BC10+'日本人（公表）'!BC10</f>
        <v>52</v>
      </c>
      <c r="BE10" s="67"/>
      <c r="BF10" s="9" t="s">
        <v>66</v>
      </c>
      <c r="BG10" s="13">
        <f>'外国人（公表）'!BG10+'日本人（公表）'!BG10</f>
        <v>107</v>
      </c>
      <c r="BH10" s="14">
        <f t="shared" si="8"/>
        <v>183</v>
      </c>
      <c r="BI10" s="13">
        <f>'外国人（公表）'!BI10+'日本人（公表）'!BI10</f>
        <v>83</v>
      </c>
      <c r="BJ10" s="13">
        <f>'外国人（公表）'!BJ10+'日本人（公表）'!BJ10</f>
        <v>100</v>
      </c>
      <c r="BL10" s="67"/>
      <c r="BM10" s="9" t="s">
        <v>133</v>
      </c>
      <c r="BN10" s="13">
        <f>'外国人（公表）'!BN10+'日本人（公表）'!BN10</f>
        <v>79</v>
      </c>
      <c r="BO10" s="14">
        <f t="shared" si="9"/>
        <v>203</v>
      </c>
      <c r="BP10" s="13">
        <f>'外国人（公表）'!BP10+'日本人（公表）'!BP10</f>
        <v>106</v>
      </c>
      <c r="BQ10" s="13">
        <f>'外国人（公表）'!BQ10+'日本人（公表）'!BQ10</f>
        <v>97</v>
      </c>
      <c r="BS10" s="93" t="str">
        <f>BL52</f>
        <v>田尻地域合計</v>
      </c>
      <c r="BT10" s="93"/>
      <c r="BU10" s="62">
        <f>BN52</f>
        <v>3612</v>
      </c>
      <c r="BV10" s="62">
        <f>BO52</f>
        <v>9776</v>
      </c>
      <c r="BW10" s="62">
        <f>BP52</f>
        <v>4862</v>
      </c>
      <c r="BX10" s="62">
        <f>BQ52</f>
        <v>4914</v>
      </c>
    </row>
    <row r="11" spans="1:76" s="4" customFormat="1" ht="13.5" customHeight="1" x14ac:dyDescent="0.15">
      <c r="A11" s="67"/>
      <c r="B11" s="9" t="s">
        <v>234</v>
      </c>
      <c r="C11" s="13">
        <f>'外国人（公表）'!C11+'日本人（公表）'!C11</f>
        <v>39</v>
      </c>
      <c r="D11" s="14">
        <f t="shared" si="0"/>
        <v>64</v>
      </c>
      <c r="E11" s="13">
        <f>'外国人（公表）'!E11+'日本人（公表）'!E11</f>
        <v>41</v>
      </c>
      <c r="F11" s="13">
        <f>'外国人（公表）'!F11+'日本人（公表）'!F11</f>
        <v>23</v>
      </c>
      <c r="G11" s="22"/>
      <c r="H11" s="67"/>
      <c r="I11" s="9" t="s">
        <v>424</v>
      </c>
      <c r="J11" s="13">
        <f>'外国人（公表）'!J11+'日本人（公表）'!J11</f>
        <v>299</v>
      </c>
      <c r="K11" s="14">
        <f t="shared" si="1"/>
        <v>575</v>
      </c>
      <c r="L11" s="13">
        <f>'外国人（公表）'!L11+'日本人（公表）'!L11</f>
        <v>273</v>
      </c>
      <c r="M11" s="13">
        <f>'外国人（公表）'!M11+'日本人（公表）'!M11</f>
        <v>302</v>
      </c>
      <c r="N11" s="22"/>
      <c r="O11" s="67"/>
      <c r="P11" s="9" t="s">
        <v>344</v>
      </c>
      <c r="Q11" s="13">
        <f>'外国人（公表）'!Q11+'日本人（公表）'!Q11</f>
        <v>124</v>
      </c>
      <c r="R11" s="14">
        <f t="shared" si="2"/>
        <v>340</v>
      </c>
      <c r="S11" s="13">
        <f>'外国人（公表）'!S11+'日本人（公表）'!S11</f>
        <v>164</v>
      </c>
      <c r="T11" s="13">
        <f>'外国人（公表）'!T11+'日本人（公表）'!T11</f>
        <v>176</v>
      </c>
      <c r="U11" s="22"/>
      <c r="V11" s="67"/>
      <c r="W11" s="9" t="s">
        <v>312</v>
      </c>
      <c r="X11" s="13">
        <f>'外国人（公表）'!X11+'日本人（公表）'!X11</f>
        <v>132</v>
      </c>
      <c r="Y11" s="14">
        <f t="shared" si="3"/>
        <v>313</v>
      </c>
      <c r="Z11" s="13">
        <f>'外国人（公表）'!Z11+'日本人（公表）'!Z11</f>
        <v>158</v>
      </c>
      <c r="AA11" s="13">
        <f>'外国人（公表）'!AA11+'日本人（公表）'!AA11</f>
        <v>155</v>
      </c>
      <c r="AC11" s="96"/>
      <c r="AD11" s="37" t="s">
        <v>3</v>
      </c>
      <c r="AE11" s="13">
        <f>'外国人（公表）'!AE11+'日本人（公表）'!AE11</f>
        <v>52</v>
      </c>
      <c r="AF11" s="14">
        <f t="shared" si="4"/>
        <v>120</v>
      </c>
      <c r="AG11" s="13">
        <f>'外国人（公表）'!AG11+'日本人（公表）'!AG11</f>
        <v>60</v>
      </c>
      <c r="AH11" s="13">
        <f>'外国人（公表）'!AH11+'日本人（公表）'!AH11</f>
        <v>60</v>
      </c>
      <c r="AJ11" s="67"/>
      <c r="AK11" s="11" t="s">
        <v>32</v>
      </c>
      <c r="AL11" s="13">
        <f>'外国人（公表）'!AL11+'日本人（公表）'!AL11</f>
        <v>86</v>
      </c>
      <c r="AM11" s="14">
        <f t="shared" si="5"/>
        <v>199</v>
      </c>
      <c r="AN11" s="13">
        <f>'外国人（公表）'!AN11+'日本人（公表）'!AN11</f>
        <v>84</v>
      </c>
      <c r="AO11" s="13">
        <f>'外国人（公表）'!AO11+'日本人（公表）'!AO11</f>
        <v>115</v>
      </c>
      <c r="AQ11" s="67"/>
      <c r="AR11" s="48" t="s">
        <v>195</v>
      </c>
      <c r="AS11" s="13">
        <f>'外国人（公表）'!AS11+'日本人（公表）'!AS11</f>
        <v>53</v>
      </c>
      <c r="AT11" s="14">
        <f t="shared" si="6"/>
        <v>175</v>
      </c>
      <c r="AU11" s="13">
        <f>'外国人（公表）'!AU11+'日本人（公表）'!AU11</f>
        <v>91</v>
      </c>
      <c r="AV11" s="13">
        <f>'外国人（公表）'!AV11+'日本人（公表）'!AV11</f>
        <v>84</v>
      </c>
      <c r="AX11" s="67"/>
      <c r="AY11" s="9" t="s">
        <v>160</v>
      </c>
      <c r="AZ11" s="13">
        <f>'外国人（公表）'!AZ11+'日本人（公表）'!AZ11</f>
        <v>61</v>
      </c>
      <c r="BA11" s="14">
        <f t="shared" si="7"/>
        <v>161</v>
      </c>
      <c r="BB11" s="13">
        <f>'外国人（公表）'!BB11+'日本人（公表）'!BB11</f>
        <v>79</v>
      </c>
      <c r="BC11" s="13">
        <f>'外国人（公表）'!BC11+'日本人（公表）'!BC11</f>
        <v>82</v>
      </c>
      <c r="BE11" s="67"/>
      <c r="BF11" s="9" t="s">
        <v>69</v>
      </c>
      <c r="BG11" s="13">
        <f>'外国人（公表）'!BG11+'日本人（公表）'!BG11</f>
        <v>118</v>
      </c>
      <c r="BH11" s="14">
        <f t="shared" si="8"/>
        <v>201</v>
      </c>
      <c r="BI11" s="13">
        <f>'外国人（公表）'!BI11+'日本人（公表）'!BI11</f>
        <v>103</v>
      </c>
      <c r="BJ11" s="13">
        <f>'外国人（公表）'!BJ11+'日本人（公表）'!BJ11</f>
        <v>98</v>
      </c>
      <c r="BL11" s="67"/>
      <c r="BM11" s="9" t="s">
        <v>429</v>
      </c>
      <c r="BN11" s="13">
        <f>'外国人（公表）'!BN11+'日本人（公表）'!BN11</f>
        <v>94</v>
      </c>
      <c r="BO11" s="14">
        <f t="shared" si="9"/>
        <v>234</v>
      </c>
      <c r="BP11" s="13">
        <f>'外国人（公表）'!BP11+'日本人（公表）'!BP11</f>
        <v>109</v>
      </c>
      <c r="BQ11" s="13">
        <f>'外国人（公表）'!BQ11+'日本人（公表）'!BQ11</f>
        <v>125</v>
      </c>
      <c r="BS11" s="93" t="s">
        <v>25</v>
      </c>
      <c r="BT11" s="93"/>
      <c r="BU11" s="93">
        <f>SUM(BU4:BU10)</f>
        <v>52876</v>
      </c>
      <c r="BV11" s="93">
        <f>SUM(BV4:BV10)</f>
        <v>124582</v>
      </c>
      <c r="BW11" s="93">
        <f>SUM(BW4:BW10)</f>
        <v>61340</v>
      </c>
      <c r="BX11" s="93">
        <f>SUM(BX4:BX10)</f>
        <v>63242</v>
      </c>
    </row>
    <row r="12" spans="1:76" s="4" customFormat="1" ht="13.5" customHeight="1" x14ac:dyDescent="0.15">
      <c r="A12" s="67"/>
      <c r="B12" s="9" t="s">
        <v>404</v>
      </c>
      <c r="C12" s="13">
        <f>'外国人（公表）'!C12+'日本人（公表）'!C12</f>
        <v>111</v>
      </c>
      <c r="D12" s="14">
        <f t="shared" si="0"/>
        <v>254</v>
      </c>
      <c r="E12" s="13">
        <f>'外国人（公表）'!E12+'日本人（公表）'!E12</f>
        <v>113</v>
      </c>
      <c r="F12" s="13">
        <f>'外国人（公表）'!F12+'日本人（公表）'!F12</f>
        <v>141</v>
      </c>
      <c r="G12" s="22"/>
      <c r="H12" s="67"/>
      <c r="I12" s="9" t="s">
        <v>115</v>
      </c>
      <c r="J12" s="13">
        <f>'外国人（公表）'!J12+'日本人（公表）'!J12</f>
        <v>400</v>
      </c>
      <c r="K12" s="14">
        <f t="shared" si="1"/>
        <v>906</v>
      </c>
      <c r="L12" s="13">
        <f>'外国人（公表）'!L12+'日本人（公表）'!L12</f>
        <v>455</v>
      </c>
      <c r="M12" s="13">
        <f>'外国人（公表）'!M12+'日本人（公表）'!M12</f>
        <v>451</v>
      </c>
      <c r="N12" s="22"/>
      <c r="O12" s="67"/>
      <c r="P12" s="9" t="s">
        <v>180</v>
      </c>
      <c r="Q12" s="13">
        <f>'外国人（公表）'!Q12+'日本人（公表）'!Q12</f>
        <v>70</v>
      </c>
      <c r="R12" s="14">
        <f t="shared" si="2"/>
        <v>166</v>
      </c>
      <c r="S12" s="13">
        <f>'外国人（公表）'!S12+'日本人（公表）'!S12</f>
        <v>87</v>
      </c>
      <c r="T12" s="13">
        <f>'外国人（公表）'!T12+'日本人（公表）'!T12</f>
        <v>79</v>
      </c>
      <c r="U12" s="22"/>
      <c r="V12" s="67"/>
      <c r="W12" s="9" t="s">
        <v>185</v>
      </c>
      <c r="X12" s="13">
        <f>'外国人（公表）'!X12+'日本人（公表）'!X12</f>
        <v>126</v>
      </c>
      <c r="Y12" s="14">
        <f t="shared" si="3"/>
        <v>354</v>
      </c>
      <c r="Z12" s="13">
        <f>'外国人（公表）'!Z12+'日本人（公表）'!Z12</f>
        <v>181</v>
      </c>
      <c r="AA12" s="13">
        <f>'外国人（公表）'!AA12+'日本人（公表）'!AA12</f>
        <v>173</v>
      </c>
      <c r="AB12" s="32"/>
      <c r="AC12" s="96"/>
      <c r="AD12" s="37" t="s">
        <v>241</v>
      </c>
      <c r="AE12" s="13">
        <f>'外国人（公表）'!AE12+'日本人（公表）'!AE12</f>
        <v>42</v>
      </c>
      <c r="AF12" s="14">
        <f t="shared" si="4"/>
        <v>84</v>
      </c>
      <c r="AG12" s="13">
        <f>'外国人（公表）'!AG12+'日本人（公表）'!AG12</f>
        <v>44</v>
      </c>
      <c r="AH12" s="13">
        <f>'外国人（公表）'!AH12+'日本人（公表）'!AH12</f>
        <v>40</v>
      </c>
      <c r="AJ12" s="67"/>
      <c r="AK12" s="11" t="s">
        <v>126</v>
      </c>
      <c r="AL12" s="13">
        <f>'外国人（公表）'!AL12+'日本人（公表）'!AL12</f>
        <v>273</v>
      </c>
      <c r="AM12" s="14">
        <f t="shared" si="5"/>
        <v>667</v>
      </c>
      <c r="AN12" s="13">
        <f>'外国人（公表）'!AN12+'日本人（公表）'!AN12</f>
        <v>337</v>
      </c>
      <c r="AO12" s="13">
        <f>'外国人（公表）'!AO12+'日本人（公表）'!AO12</f>
        <v>330</v>
      </c>
      <c r="AQ12" s="67"/>
      <c r="AR12" s="9" t="s">
        <v>320</v>
      </c>
      <c r="AS12" s="13">
        <f>'外国人（公表）'!AS12+'日本人（公表）'!AS12</f>
        <v>170</v>
      </c>
      <c r="AT12" s="14">
        <f t="shared" si="6"/>
        <v>472</v>
      </c>
      <c r="AU12" s="13">
        <f>'外国人（公表）'!AU12+'日本人（公表）'!AU12</f>
        <v>239</v>
      </c>
      <c r="AV12" s="13">
        <f>'外国人（公表）'!AV12+'日本人（公表）'!AV12</f>
        <v>233</v>
      </c>
      <c r="AX12" s="67"/>
      <c r="AY12" s="9" t="s">
        <v>88</v>
      </c>
      <c r="AZ12" s="13">
        <f>'外国人（公表）'!AZ12+'日本人（公表）'!AZ12</f>
        <v>77</v>
      </c>
      <c r="BA12" s="14">
        <f t="shared" si="7"/>
        <v>229</v>
      </c>
      <c r="BB12" s="13">
        <f>'外国人（公表）'!BB12+'日本人（公表）'!BB12</f>
        <v>120</v>
      </c>
      <c r="BC12" s="13">
        <f>'外国人（公表）'!BC12+'日本人（公表）'!BC12</f>
        <v>109</v>
      </c>
      <c r="BE12" s="67"/>
      <c r="BF12" s="9" t="s">
        <v>70</v>
      </c>
      <c r="BG12" s="13">
        <f>'外国人（公表）'!BG12+'日本人（公表）'!BG12</f>
        <v>91</v>
      </c>
      <c r="BH12" s="14">
        <f t="shared" si="8"/>
        <v>155</v>
      </c>
      <c r="BI12" s="13">
        <f>'外国人（公表）'!BI12+'日本人（公表）'!BI12</f>
        <v>74</v>
      </c>
      <c r="BJ12" s="13">
        <f>'外国人（公表）'!BJ12+'日本人（公表）'!BJ12</f>
        <v>81</v>
      </c>
      <c r="BL12" s="67"/>
      <c r="BM12" s="9" t="s">
        <v>10</v>
      </c>
      <c r="BN12" s="13">
        <f>'外国人（公表）'!BN12+'日本人（公表）'!BN12</f>
        <v>210</v>
      </c>
      <c r="BO12" s="14">
        <f t="shared" si="9"/>
        <v>461</v>
      </c>
      <c r="BP12" s="13">
        <f>'外国人（公表）'!BP12+'日本人（公表）'!BP12</f>
        <v>221</v>
      </c>
      <c r="BQ12" s="13">
        <f>'外国人（公表）'!BQ12+'日本人（公表）'!BQ12</f>
        <v>240</v>
      </c>
      <c r="BS12" s="93"/>
      <c r="BT12" s="93"/>
      <c r="BU12" s="93"/>
      <c r="BV12" s="93"/>
      <c r="BW12" s="93"/>
      <c r="BX12" s="93"/>
    </row>
    <row r="13" spans="1:76" s="4" customFormat="1" ht="13.5" customHeight="1" x14ac:dyDescent="0.15">
      <c r="A13" s="67"/>
      <c r="B13" s="9" t="s">
        <v>405</v>
      </c>
      <c r="C13" s="13">
        <f>'外国人（公表）'!C13+'日本人（公表）'!C13</f>
        <v>355</v>
      </c>
      <c r="D13" s="14">
        <f t="shared" si="0"/>
        <v>793</v>
      </c>
      <c r="E13" s="13">
        <f>'外国人（公表）'!E13+'日本人（公表）'!E13</f>
        <v>378</v>
      </c>
      <c r="F13" s="13">
        <f>'外国人（公表）'!F13+'日本人（公表）'!F13</f>
        <v>415</v>
      </c>
      <c r="G13" s="22"/>
      <c r="H13" s="67"/>
      <c r="I13" s="9" t="s">
        <v>218</v>
      </c>
      <c r="J13" s="13">
        <f>'外国人（公表）'!J13+'日本人（公表）'!J13</f>
        <v>409</v>
      </c>
      <c r="K13" s="14">
        <f t="shared" si="1"/>
        <v>915</v>
      </c>
      <c r="L13" s="13">
        <f>'外国人（公表）'!L13+'日本人（公表）'!L13</f>
        <v>450</v>
      </c>
      <c r="M13" s="13">
        <f>'外国人（公表）'!M13+'日本人（公表）'!M13</f>
        <v>465</v>
      </c>
      <c r="N13" s="22"/>
      <c r="O13" s="67"/>
      <c r="P13" s="31" t="s">
        <v>341</v>
      </c>
      <c r="Q13" s="13">
        <f>'外国人（公表）'!Q13+'日本人（公表）'!Q13</f>
        <v>138</v>
      </c>
      <c r="R13" s="14">
        <f t="shared" si="2"/>
        <v>377</v>
      </c>
      <c r="S13" s="13">
        <f>'外国人（公表）'!S13+'日本人（公表）'!S13</f>
        <v>194</v>
      </c>
      <c r="T13" s="13">
        <f>'外国人（公表）'!T13+'日本人（公表）'!T13</f>
        <v>183</v>
      </c>
      <c r="U13" s="22"/>
      <c r="V13" s="67"/>
      <c r="W13" s="9" t="s">
        <v>186</v>
      </c>
      <c r="X13" s="13">
        <f>'外国人（公表）'!X13+'日本人（公表）'!X13</f>
        <v>151</v>
      </c>
      <c r="Y13" s="14">
        <f t="shared" si="3"/>
        <v>431</v>
      </c>
      <c r="Z13" s="13">
        <f>'外国人（公表）'!Z13+'日本人（公表）'!Z13</f>
        <v>210</v>
      </c>
      <c r="AA13" s="13">
        <f>'外国人（公表）'!AA13+'日本人（公表）'!AA13</f>
        <v>221</v>
      </c>
      <c r="AC13" s="96"/>
      <c r="AD13" s="37" t="s">
        <v>204</v>
      </c>
      <c r="AE13" s="13">
        <f>'外国人（公表）'!AE13+'日本人（公表）'!AE13</f>
        <v>38</v>
      </c>
      <c r="AF13" s="14">
        <f t="shared" si="4"/>
        <v>106</v>
      </c>
      <c r="AG13" s="13">
        <f>'外国人（公表）'!AG13+'日本人（公表）'!AG13</f>
        <v>51</v>
      </c>
      <c r="AH13" s="13">
        <f>'外国人（公表）'!AH13+'日本人（公表）'!AH13</f>
        <v>55</v>
      </c>
      <c r="AJ13" s="67"/>
      <c r="AK13" s="46" t="s">
        <v>451</v>
      </c>
      <c r="AL13" s="13">
        <f>'外国人（公表）'!AL13+'日本人（公表）'!AL13</f>
        <v>252</v>
      </c>
      <c r="AM13" s="14">
        <f t="shared" si="5"/>
        <v>629</v>
      </c>
      <c r="AN13" s="13">
        <f>'外国人（公表）'!AN13+'日本人（公表）'!AN13</f>
        <v>318</v>
      </c>
      <c r="AO13" s="13">
        <f>'外国人（公表）'!AO13+'日本人（公表）'!AO13</f>
        <v>311</v>
      </c>
      <c r="AQ13" s="67"/>
      <c r="AR13" s="9" t="s">
        <v>321</v>
      </c>
      <c r="AS13" s="13">
        <f>'外国人（公表）'!AS13+'日本人（公表）'!AS13</f>
        <v>127</v>
      </c>
      <c r="AT13" s="14">
        <f t="shared" si="6"/>
        <v>240</v>
      </c>
      <c r="AU13" s="13">
        <f>'外国人（公表）'!AU13+'日本人（公表）'!AU13</f>
        <v>94</v>
      </c>
      <c r="AV13" s="13">
        <f>'外国人（公表）'!AV13+'日本人（公表）'!AV13</f>
        <v>146</v>
      </c>
      <c r="AX13" s="68"/>
      <c r="AY13" s="17" t="s">
        <v>14</v>
      </c>
      <c r="AZ13" s="14">
        <f>SUM(AZ6:AZ12)</f>
        <v>395</v>
      </c>
      <c r="BA13" s="14">
        <f>SUM(BA6:BA12)</f>
        <v>1016</v>
      </c>
      <c r="BB13" s="14">
        <f>SUM(BB6:BB12)</f>
        <v>533</v>
      </c>
      <c r="BC13" s="14">
        <f>SUM(BC6:BC12)</f>
        <v>483</v>
      </c>
      <c r="BE13" s="67"/>
      <c r="BF13" s="9" t="s">
        <v>322</v>
      </c>
      <c r="BG13" s="13">
        <f>'外国人（公表）'!BG13+'日本人（公表）'!BG13</f>
        <v>228</v>
      </c>
      <c r="BH13" s="14">
        <f t="shared" si="8"/>
        <v>401</v>
      </c>
      <c r="BI13" s="13">
        <f>'外国人（公表）'!BI13+'日本人（公表）'!BI13</f>
        <v>182</v>
      </c>
      <c r="BJ13" s="13">
        <f>'外国人（公表）'!BJ13+'日本人（公表）'!BJ13</f>
        <v>219</v>
      </c>
      <c r="BL13" s="67"/>
      <c r="BM13" s="9" t="s">
        <v>266</v>
      </c>
      <c r="BN13" s="13">
        <f>'外国人（公表）'!BN13+'日本人（公表）'!BN13</f>
        <v>89</v>
      </c>
      <c r="BO13" s="14">
        <f t="shared" si="9"/>
        <v>290</v>
      </c>
      <c r="BP13" s="13">
        <f>'外国人（公表）'!BP13+'日本人（公表）'!BP13</f>
        <v>145</v>
      </c>
      <c r="BQ13" s="13">
        <f>'外国人（公表）'!BQ13+'日本人（公表）'!BQ13</f>
        <v>145</v>
      </c>
    </row>
    <row r="14" spans="1:76" s="4" customFormat="1" ht="13.5" customHeight="1" x14ac:dyDescent="0.15">
      <c r="A14" s="67"/>
      <c r="B14" s="9" t="s">
        <v>275</v>
      </c>
      <c r="C14" s="13">
        <f>'外国人（公表）'!C14+'日本人（公表）'!C14</f>
        <v>275</v>
      </c>
      <c r="D14" s="14">
        <f t="shared" si="0"/>
        <v>627</v>
      </c>
      <c r="E14" s="13">
        <f>'外国人（公表）'!E14+'日本人（公表）'!E14</f>
        <v>302</v>
      </c>
      <c r="F14" s="13">
        <f>'外国人（公表）'!F14+'日本人（公表）'!F14</f>
        <v>325</v>
      </c>
      <c r="G14" s="22"/>
      <c r="H14" s="67"/>
      <c r="I14" s="9" t="s">
        <v>324</v>
      </c>
      <c r="J14" s="13">
        <f>'外国人（公表）'!J14+'日本人（公表）'!J14</f>
        <v>507</v>
      </c>
      <c r="K14" s="14">
        <f t="shared" si="1"/>
        <v>1062</v>
      </c>
      <c r="L14" s="13">
        <f>'外国人（公表）'!L14+'日本人（公表）'!L14</f>
        <v>540</v>
      </c>
      <c r="M14" s="13">
        <f>'外国人（公表）'!M14+'日本人（公表）'!M14</f>
        <v>522</v>
      </c>
      <c r="N14" s="22"/>
      <c r="O14" s="67"/>
      <c r="P14" s="9" t="s">
        <v>131</v>
      </c>
      <c r="Q14" s="13">
        <f>'外国人（公表）'!Q14+'日本人（公表）'!Q14</f>
        <v>77</v>
      </c>
      <c r="R14" s="14">
        <f t="shared" si="2"/>
        <v>202</v>
      </c>
      <c r="S14" s="13">
        <f>'外国人（公表）'!S14+'日本人（公表）'!S14</f>
        <v>102</v>
      </c>
      <c r="T14" s="13">
        <f>'外国人（公表）'!T14+'日本人（公表）'!T14</f>
        <v>100</v>
      </c>
      <c r="U14" s="22"/>
      <c r="V14" s="67"/>
      <c r="W14" s="9" t="s">
        <v>391</v>
      </c>
      <c r="X14" s="13">
        <f>'外国人（公表）'!X14+'日本人（公表）'!X14</f>
        <v>241</v>
      </c>
      <c r="Y14" s="14">
        <f t="shared" si="3"/>
        <v>569</v>
      </c>
      <c r="Z14" s="13">
        <f>'外国人（公表）'!Z14+'日本人（公表）'!Z14</f>
        <v>273</v>
      </c>
      <c r="AA14" s="13">
        <f>'外国人（公表）'!AA14+'日本人（公表）'!AA14</f>
        <v>296</v>
      </c>
      <c r="AC14" s="96"/>
      <c r="AD14" s="37" t="s">
        <v>28</v>
      </c>
      <c r="AE14" s="13">
        <f>'外国人（公表）'!AE14+'日本人（公表）'!AE14</f>
        <v>117</v>
      </c>
      <c r="AF14" s="14">
        <f t="shared" si="4"/>
        <v>298</v>
      </c>
      <c r="AG14" s="13">
        <f>'外国人（公表）'!AG14+'日本人（公表）'!AG14</f>
        <v>151</v>
      </c>
      <c r="AH14" s="13">
        <f>'外国人（公表）'!AH14+'日本人（公表）'!AH14</f>
        <v>147</v>
      </c>
      <c r="AJ14" s="67"/>
      <c r="AK14" s="11" t="s">
        <v>323</v>
      </c>
      <c r="AL14" s="13">
        <f>'外国人（公表）'!AL14+'日本人（公表）'!AL14</f>
        <v>214</v>
      </c>
      <c r="AM14" s="14">
        <f t="shared" si="5"/>
        <v>492</v>
      </c>
      <c r="AN14" s="13">
        <f>'外国人（公表）'!AN14+'日本人（公表）'!AN14</f>
        <v>233</v>
      </c>
      <c r="AO14" s="13">
        <f>'外国人（公表）'!AO14+'日本人（公表）'!AO14</f>
        <v>259</v>
      </c>
      <c r="AQ14" s="67"/>
      <c r="AR14" s="9" t="s">
        <v>326</v>
      </c>
      <c r="AS14" s="13">
        <f>'外国人（公表）'!AS14+'日本人（公表）'!AS14</f>
        <v>101</v>
      </c>
      <c r="AT14" s="14">
        <f t="shared" si="6"/>
        <v>223</v>
      </c>
      <c r="AU14" s="13">
        <f>'外国人（公表）'!AU14+'日本人（公表）'!AU14</f>
        <v>105</v>
      </c>
      <c r="AV14" s="13">
        <f>'外国人（公表）'!AV14+'日本人（公表）'!AV14</f>
        <v>118</v>
      </c>
      <c r="AX14" s="66" t="s">
        <v>392</v>
      </c>
      <c r="AY14" s="26" t="s">
        <v>74</v>
      </c>
      <c r="AZ14" s="13">
        <f>'外国人（公表）'!AZ14+'日本人（公表）'!AZ14</f>
        <v>19</v>
      </c>
      <c r="BA14" s="14">
        <f t="shared" ref="BA14:BA20" si="10">SUM(BB14:BC14)</f>
        <v>47</v>
      </c>
      <c r="BB14" s="13">
        <f>'外国人（公表）'!BB14+'日本人（公表）'!BB14</f>
        <v>28</v>
      </c>
      <c r="BC14" s="13">
        <f>'外国人（公表）'!BC14+'日本人（公表）'!BC14</f>
        <v>19</v>
      </c>
      <c r="BE14" s="67"/>
      <c r="BF14" s="9" t="s">
        <v>68</v>
      </c>
      <c r="BG14" s="13">
        <f>'外国人（公表）'!BG14+'日本人（公表）'!BG14</f>
        <v>155</v>
      </c>
      <c r="BH14" s="14">
        <f t="shared" si="8"/>
        <v>348</v>
      </c>
      <c r="BI14" s="13">
        <f>'外国人（公表）'!BI14+'日本人（公表）'!BI14</f>
        <v>161</v>
      </c>
      <c r="BJ14" s="13">
        <f>'外国人（公表）'!BJ14+'日本人（公表）'!BJ14</f>
        <v>187</v>
      </c>
      <c r="BL14" s="67"/>
      <c r="BM14" s="9" t="s">
        <v>328</v>
      </c>
      <c r="BN14" s="13">
        <f>'外国人（公表）'!BN14+'日本人（公表）'!BN14</f>
        <v>35</v>
      </c>
      <c r="BO14" s="14">
        <f t="shared" si="9"/>
        <v>82</v>
      </c>
      <c r="BP14" s="13">
        <f>'外国人（公表）'!BP14+'日本人（公表）'!BP14</f>
        <v>37</v>
      </c>
      <c r="BQ14" s="13">
        <f>'外国人（公表）'!BQ14+'日本人（公表）'!BQ14</f>
        <v>45</v>
      </c>
    </row>
    <row r="15" spans="1:76" s="4" customFormat="1" ht="13.5" customHeight="1" x14ac:dyDescent="0.15">
      <c r="A15" s="67"/>
      <c r="B15" s="9" t="s">
        <v>146</v>
      </c>
      <c r="C15" s="13">
        <f>'外国人（公表）'!C15+'日本人（公表）'!C15</f>
        <v>463</v>
      </c>
      <c r="D15" s="14">
        <f t="shared" si="0"/>
        <v>1077</v>
      </c>
      <c r="E15" s="13">
        <f>'外国人（公表）'!E15+'日本人（公表）'!E15</f>
        <v>516</v>
      </c>
      <c r="F15" s="13">
        <f>'外国人（公表）'!F15+'日本人（公表）'!F15</f>
        <v>561</v>
      </c>
      <c r="G15" s="22"/>
      <c r="H15" s="67"/>
      <c r="I15" s="9" t="s">
        <v>56</v>
      </c>
      <c r="J15" s="13">
        <f>'外国人（公表）'!J15+'日本人（公表）'!J15</f>
        <v>346</v>
      </c>
      <c r="K15" s="14">
        <f t="shared" si="1"/>
        <v>789</v>
      </c>
      <c r="L15" s="13">
        <f>'外国人（公表）'!L15+'日本人（公表）'!L15</f>
        <v>382</v>
      </c>
      <c r="M15" s="13">
        <f>'外国人（公表）'!M15+'日本人（公表）'!M15</f>
        <v>407</v>
      </c>
      <c r="N15" s="22"/>
      <c r="O15" s="67"/>
      <c r="P15" s="26" t="s">
        <v>248</v>
      </c>
      <c r="Q15" s="13">
        <f>'外国人（公表）'!Q15+'日本人（公表）'!Q15</f>
        <v>91</v>
      </c>
      <c r="R15" s="14">
        <f t="shared" si="2"/>
        <v>223</v>
      </c>
      <c r="S15" s="13">
        <f>'外国人（公表）'!S15+'日本人（公表）'!S15</f>
        <v>104</v>
      </c>
      <c r="T15" s="13">
        <f>'外国人（公表）'!T15+'日本人（公表）'!T15</f>
        <v>119</v>
      </c>
      <c r="U15" s="22"/>
      <c r="V15" s="67"/>
      <c r="W15" s="9" t="s">
        <v>443</v>
      </c>
      <c r="X15" s="13">
        <f>'外国人（公表）'!X15+'日本人（公表）'!X15</f>
        <v>101</v>
      </c>
      <c r="Y15" s="14">
        <f t="shared" si="3"/>
        <v>278</v>
      </c>
      <c r="Z15" s="13">
        <f>'外国人（公表）'!Z15+'日本人（公表）'!Z15</f>
        <v>132</v>
      </c>
      <c r="AA15" s="13">
        <f>'外国人（公表）'!AA15+'日本人（公表）'!AA15</f>
        <v>146</v>
      </c>
      <c r="AC15" s="96"/>
      <c r="AD15" s="37" t="s">
        <v>205</v>
      </c>
      <c r="AE15" s="13">
        <f>'外国人（公表）'!AE15+'日本人（公表）'!AE15</f>
        <v>154</v>
      </c>
      <c r="AF15" s="14">
        <f t="shared" si="4"/>
        <v>371</v>
      </c>
      <c r="AG15" s="13">
        <f>'外国人（公表）'!AG15+'日本人（公表）'!AG15</f>
        <v>178</v>
      </c>
      <c r="AH15" s="13">
        <f>'外国人（公表）'!AH15+'日本人（公表）'!AH15</f>
        <v>193</v>
      </c>
      <c r="AJ15" s="67"/>
      <c r="AK15" s="11" t="s">
        <v>223</v>
      </c>
      <c r="AL15" s="13">
        <f>'外国人（公表）'!AL15+'日本人（公表）'!AL15</f>
        <v>129</v>
      </c>
      <c r="AM15" s="14">
        <f t="shared" si="5"/>
        <v>298</v>
      </c>
      <c r="AN15" s="13">
        <f>'外国人（公表）'!AN15+'日本人（公表）'!AN15</f>
        <v>146</v>
      </c>
      <c r="AO15" s="13">
        <f>'外国人（公表）'!AO15+'日本人（公表）'!AO15</f>
        <v>152</v>
      </c>
      <c r="AQ15" s="68"/>
      <c r="AR15" s="7" t="s">
        <v>14</v>
      </c>
      <c r="AS15" s="27">
        <f>SUM(AS6:AS14)</f>
        <v>1431</v>
      </c>
      <c r="AT15" s="27">
        <f>SUM(AT6:AT14)</f>
        <v>3474</v>
      </c>
      <c r="AU15" s="27">
        <f>SUM(AU6:AU14)</f>
        <v>1701</v>
      </c>
      <c r="AV15" s="27">
        <f>SUM(AV6:AV14)</f>
        <v>1773</v>
      </c>
      <c r="AX15" s="67"/>
      <c r="AY15" s="9" t="s">
        <v>253</v>
      </c>
      <c r="AZ15" s="13">
        <f>'外国人（公表）'!AZ15+'日本人（公表）'!AZ15</f>
        <v>53</v>
      </c>
      <c r="BA15" s="14">
        <f t="shared" si="10"/>
        <v>146</v>
      </c>
      <c r="BB15" s="13">
        <f>'外国人（公表）'!BB15+'日本人（公表）'!BB15</f>
        <v>75</v>
      </c>
      <c r="BC15" s="13">
        <f>'外国人（公表）'!BC15+'日本人（公表）'!BC15</f>
        <v>71</v>
      </c>
      <c r="BE15" s="67"/>
      <c r="BF15" s="9" t="s">
        <v>77</v>
      </c>
      <c r="BG15" s="13">
        <f>'外国人（公表）'!BG15+'日本人（公表）'!BG15</f>
        <v>95</v>
      </c>
      <c r="BH15" s="14">
        <f t="shared" si="8"/>
        <v>177</v>
      </c>
      <c r="BI15" s="13">
        <f>'外国人（公表）'!BI15+'日本人（公表）'!BI15</f>
        <v>78</v>
      </c>
      <c r="BJ15" s="13">
        <f>'外国人（公表）'!BJ15+'日本人（公表）'!BJ15</f>
        <v>99</v>
      </c>
      <c r="BL15" s="67"/>
      <c r="BM15" s="9" t="s">
        <v>20</v>
      </c>
      <c r="BN15" s="13">
        <f>'外国人（公表）'!BN15+'日本人（公表）'!BN15</f>
        <v>90</v>
      </c>
      <c r="BO15" s="14">
        <f t="shared" si="9"/>
        <v>243</v>
      </c>
      <c r="BP15" s="13">
        <f>'外国人（公表）'!BP15+'日本人（公表）'!BP15</f>
        <v>145</v>
      </c>
      <c r="BQ15" s="13">
        <f>'外国人（公表）'!BQ15+'日本人（公表）'!BQ15</f>
        <v>98</v>
      </c>
    </row>
    <row r="16" spans="1:76" s="4" customFormat="1" ht="13.5" customHeight="1" x14ac:dyDescent="0.15">
      <c r="A16" s="67"/>
      <c r="B16" s="9" t="s">
        <v>192</v>
      </c>
      <c r="C16" s="13">
        <f>'外国人（公表）'!C16+'日本人（公表）'!C16</f>
        <v>452</v>
      </c>
      <c r="D16" s="14">
        <f t="shared" si="0"/>
        <v>994</v>
      </c>
      <c r="E16" s="13">
        <f>'外国人（公表）'!E16+'日本人（公表）'!E16</f>
        <v>494</v>
      </c>
      <c r="F16" s="13">
        <f>'外国人（公表）'!F16+'日本人（公表）'!F16</f>
        <v>500</v>
      </c>
      <c r="G16" s="22"/>
      <c r="H16" s="67"/>
      <c r="I16" s="9" t="s">
        <v>316</v>
      </c>
      <c r="J16" s="13">
        <f>'外国人（公表）'!J16+'日本人（公表）'!J16</f>
        <v>478</v>
      </c>
      <c r="K16" s="14">
        <f t="shared" si="1"/>
        <v>1070</v>
      </c>
      <c r="L16" s="13">
        <f>'外国人（公表）'!L16+'日本人（公表）'!L16</f>
        <v>507</v>
      </c>
      <c r="M16" s="13">
        <f>'外国人（公表）'!M16+'日本人（公表）'!M16</f>
        <v>563</v>
      </c>
      <c r="N16" s="22"/>
      <c r="O16" s="67"/>
      <c r="P16" s="9" t="s">
        <v>175</v>
      </c>
      <c r="Q16" s="13">
        <f>'外国人（公表）'!Q16+'日本人（公表）'!Q16</f>
        <v>101</v>
      </c>
      <c r="R16" s="14">
        <f t="shared" si="2"/>
        <v>236</v>
      </c>
      <c r="S16" s="13">
        <f>'外国人（公表）'!S16+'日本人（公表）'!S16</f>
        <v>123</v>
      </c>
      <c r="T16" s="13">
        <f>'外国人（公表）'!T16+'日本人（公表）'!T16</f>
        <v>113</v>
      </c>
      <c r="U16" s="22"/>
      <c r="V16" s="67"/>
      <c r="W16" s="9" t="s">
        <v>187</v>
      </c>
      <c r="X16" s="13">
        <f>'外国人（公表）'!X16+'日本人（公表）'!X16</f>
        <v>35</v>
      </c>
      <c r="Y16" s="14">
        <f t="shared" si="3"/>
        <v>95</v>
      </c>
      <c r="Z16" s="13">
        <f>'外国人（公表）'!Z16+'日本人（公表）'!Z16</f>
        <v>43</v>
      </c>
      <c r="AA16" s="13">
        <f>'外国人（公表）'!AA16+'日本人（公表）'!AA16</f>
        <v>52</v>
      </c>
      <c r="AC16" s="96"/>
      <c r="AD16" s="37" t="s">
        <v>206</v>
      </c>
      <c r="AE16" s="13">
        <f>'外国人（公表）'!AE16+'日本人（公表）'!AE16</f>
        <v>47</v>
      </c>
      <c r="AF16" s="14">
        <f t="shared" si="4"/>
        <v>125</v>
      </c>
      <c r="AG16" s="13">
        <f>'外国人（公表）'!AG16+'日本人（公表）'!AG16</f>
        <v>68</v>
      </c>
      <c r="AH16" s="13">
        <f>'外国人（公表）'!AH16+'日本人（公表）'!AH16</f>
        <v>57</v>
      </c>
      <c r="AJ16" s="67"/>
      <c r="AK16" s="11" t="s">
        <v>176</v>
      </c>
      <c r="AL16" s="13">
        <f>'外国人（公表）'!AL16+'日本人（公表）'!AL16</f>
        <v>452</v>
      </c>
      <c r="AM16" s="14">
        <f t="shared" si="5"/>
        <v>1141</v>
      </c>
      <c r="AN16" s="13">
        <f>'外国人（公表）'!AN16+'日本人（公表）'!AN16</f>
        <v>582</v>
      </c>
      <c r="AO16" s="13">
        <f>'外国人（公表）'!AO16+'日本人（公表）'!AO16</f>
        <v>559</v>
      </c>
      <c r="AQ16" s="66" t="s">
        <v>399</v>
      </c>
      <c r="AR16" s="9" t="s">
        <v>330</v>
      </c>
      <c r="AS16" s="13">
        <f>'外国人（公表）'!AS16+'日本人（公表）'!AS16</f>
        <v>260</v>
      </c>
      <c r="AT16" s="14">
        <f t="shared" ref="AT16:AT23" si="11">SUM(AU16:AV16)</f>
        <v>585</v>
      </c>
      <c r="AU16" s="13">
        <f>'外国人（公表）'!AU16+'日本人（公表）'!AU16</f>
        <v>298</v>
      </c>
      <c r="AV16" s="13">
        <f>'外国人（公表）'!AV16+'日本人（公表）'!AV16</f>
        <v>287</v>
      </c>
      <c r="AX16" s="67"/>
      <c r="AY16" s="9" t="s">
        <v>41</v>
      </c>
      <c r="AZ16" s="13">
        <f>'外国人（公表）'!AZ16+'日本人（公表）'!AZ16</f>
        <v>69</v>
      </c>
      <c r="BA16" s="14">
        <f t="shared" si="10"/>
        <v>158</v>
      </c>
      <c r="BB16" s="13">
        <f>'外国人（公表）'!BB16+'日本人（公表）'!BB16</f>
        <v>74</v>
      </c>
      <c r="BC16" s="13">
        <f>'外国人（公表）'!BC16+'日本人（公表）'!BC16</f>
        <v>84</v>
      </c>
      <c r="BE16" s="68"/>
      <c r="BF16" s="7" t="s">
        <v>14</v>
      </c>
      <c r="BG16" s="53">
        <f>SUM(BG6:BG15)</f>
        <v>1206</v>
      </c>
      <c r="BH16" s="53">
        <f>SUM(BH6:BH15)</f>
        <v>2243</v>
      </c>
      <c r="BI16" s="53">
        <f>SUM(BI6:BI15)</f>
        <v>1068</v>
      </c>
      <c r="BJ16" s="53">
        <f>SUM(BJ6:BJ15)</f>
        <v>1175</v>
      </c>
      <c r="BL16" s="67"/>
      <c r="BM16" s="9" t="s">
        <v>60</v>
      </c>
      <c r="BN16" s="13">
        <f>'外国人（公表）'!BN16+'日本人（公表）'!BN16</f>
        <v>34</v>
      </c>
      <c r="BO16" s="14">
        <f t="shared" si="9"/>
        <v>114</v>
      </c>
      <c r="BP16" s="13">
        <f>'外国人（公表）'!BP16+'日本人（公表）'!BP16</f>
        <v>50</v>
      </c>
      <c r="BQ16" s="13">
        <f>'外国人（公表）'!BQ16+'日本人（公表）'!BQ16</f>
        <v>64</v>
      </c>
    </row>
    <row r="17" spans="1:69" s="4" customFormat="1" ht="13.5" customHeight="1" x14ac:dyDescent="0.15">
      <c r="A17" s="67"/>
      <c r="B17" s="9" t="s">
        <v>15</v>
      </c>
      <c r="C17" s="13">
        <f>'外国人（公表）'!C17+'日本人（公表）'!C17</f>
        <v>287</v>
      </c>
      <c r="D17" s="14">
        <f t="shared" si="0"/>
        <v>575</v>
      </c>
      <c r="E17" s="13">
        <f>'外国人（公表）'!E17+'日本人（公表）'!E17</f>
        <v>284</v>
      </c>
      <c r="F17" s="13">
        <f>'外国人（公表）'!F17+'日本人（公表）'!F17</f>
        <v>291</v>
      </c>
      <c r="G17" s="22"/>
      <c r="H17" s="67"/>
      <c r="I17" s="9" t="s">
        <v>329</v>
      </c>
      <c r="J17" s="13">
        <f>'外国人（公表）'!J17+'日本人（公表）'!J17</f>
        <v>504</v>
      </c>
      <c r="K17" s="14">
        <f t="shared" si="1"/>
        <v>1266</v>
      </c>
      <c r="L17" s="13">
        <f>'外国人（公表）'!L17+'日本人（公表）'!L17</f>
        <v>625</v>
      </c>
      <c r="M17" s="13">
        <f>'外国人（公表）'!M17+'日本人（公表）'!M17</f>
        <v>641</v>
      </c>
      <c r="N17" s="22"/>
      <c r="O17" s="68"/>
      <c r="P17" s="7" t="s">
        <v>14</v>
      </c>
      <c r="Q17" s="27">
        <f>SUM(Q6:Q16)</f>
        <v>900</v>
      </c>
      <c r="R17" s="27">
        <f>SUM(R6:R16)</f>
        <v>2340</v>
      </c>
      <c r="S17" s="27">
        <f>SUM(S6:S16)</f>
        <v>1170</v>
      </c>
      <c r="T17" s="27">
        <f>SUM(T6:T16)</f>
        <v>1170</v>
      </c>
      <c r="U17" s="22"/>
      <c r="V17" s="67"/>
      <c r="W17" s="9" t="s">
        <v>189</v>
      </c>
      <c r="X17" s="13">
        <f>'外国人（公表）'!X17+'日本人（公表）'!X17</f>
        <v>28</v>
      </c>
      <c r="Y17" s="14">
        <f t="shared" si="3"/>
        <v>79</v>
      </c>
      <c r="Z17" s="13">
        <f>'外国人（公表）'!Z17+'日本人（公表）'!Z17</f>
        <v>43</v>
      </c>
      <c r="AA17" s="13">
        <f>'外国人（公表）'!AA17+'日本人（公表）'!AA17</f>
        <v>36</v>
      </c>
      <c r="AC17" s="96"/>
      <c r="AD17" s="37" t="s">
        <v>30</v>
      </c>
      <c r="AE17" s="13">
        <f>'外国人（公表）'!AE17+'日本人（公表）'!AE17</f>
        <v>49</v>
      </c>
      <c r="AF17" s="14">
        <f t="shared" si="4"/>
        <v>143</v>
      </c>
      <c r="AG17" s="13">
        <f>'外国人（公表）'!AG17+'日本人（公表）'!AG17</f>
        <v>72</v>
      </c>
      <c r="AH17" s="13">
        <f>'外国人（公表）'!AH17+'日本人（公表）'!AH17</f>
        <v>71</v>
      </c>
      <c r="AJ17" s="67"/>
      <c r="AK17" s="11" t="s">
        <v>452</v>
      </c>
      <c r="AL17" s="13">
        <f>'外国人（公表）'!AL17+'日本人（公表）'!AL17</f>
        <v>262</v>
      </c>
      <c r="AM17" s="14">
        <f t="shared" si="5"/>
        <v>673</v>
      </c>
      <c r="AN17" s="13">
        <f>'外国人（公表）'!AN17+'日本人（公表）'!AN17</f>
        <v>334</v>
      </c>
      <c r="AO17" s="13">
        <f>'外国人（公表）'!AO17+'日本人（公表）'!AO17</f>
        <v>339</v>
      </c>
      <c r="AQ17" s="67"/>
      <c r="AR17" s="9" t="s">
        <v>71</v>
      </c>
      <c r="AS17" s="13">
        <f>'外国人（公表）'!AS17+'日本人（公表）'!AS17</f>
        <v>214</v>
      </c>
      <c r="AT17" s="14">
        <f t="shared" si="11"/>
        <v>512</v>
      </c>
      <c r="AU17" s="13">
        <f>'外国人（公表）'!AU17+'日本人（公表）'!AU17</f>
        <v>237</v>
      </c>
      <c r="AV17" s="13">
        <f>'外国人（公表）'!AV17+'日本人（公表）'!AV17</f>
        <v>275</v>
      </c>
      <c r="AX17" s="67"/>
      <c r="AY17" s="9" t="s">
        <v>163</v>
      </c>
      <c r="AZ17" s="13">
        <f>'外国人（公表）'!AZ17+'日本人（公表）'!AZ17</f>
        <v>114</v>
      </c>
      <c r="BA17" s="14">
        <f t="shared" si="10"/>
        <v>244</v>
      </c>
      <c r="BB17" s="13">
        <f>'外国人（公表）'!BB17+'日本人（公表）'!BB17</f>
        <v>124</v>
      </c>
      <c r="BC17" s="13">
        <f>'外国人（公表）'!BC17+'日本人（公表）'!BC17</f>
        <v>120</v>
      </c>
      <c r="BE17" s="66" t="s">
        <v>270</v>
      </c>
      <c r="BF17" s="9" t="s">
        <v>78</v>
      </c>
      <c r="BG17" s="13">
        <f>'外国人（公表）'!BG17+'日本人（公表）'!BG17</f>
        <v>124</v>
      </c>
      <c r="BH17" s="14">
        <f t="shared" ref="BH17:BH27" si="12">SUM(BI17:BJ17)</f>
        <v>220</v>
      </c>
      <c r="BI17" s="13">
        <f>'外国人（公表）'!BI17+'日本人（公表）'!BI17</f>
        <v>97</v>
      </c>
      <c r="BJ17" s="13">
        <f>'外国人（公表）'!BJ17+'日本人（公表）'!BJ17</f>
        <v>123</v>
      </c>
      <c r="BL17" s="67"/>
      <c r="BM17" s="9" t="s">
        <v>456</v>
      </c>
      <c r="BN17" s="13">
        <f>'外国人（公表）'!BN17+'日本人（公表）'!BN17</f>
        <v>51</v>
      </c>
      <c r="BO17" s="14">
        <f t="shared" si="9"/>
        <v>130</v>
      </c>
      <c r="BP17" s="13">
        <f>'外国人（公表）'!BP17+'日本人（公表）'!BP17</f>
        <v>70</v>
      </c>
      <c r="BQ17" s="13">
        <f>'外国人（公表）'!BQ17+'日本人（公表）'!BQ17</f>
        <v>60</v>
      </c>
    </row>
    <row r="18" spans="1:69" s="4" customFormat="1" ht="13.5" customHeight="1" x14ac:dyDescent="0.15">
      <c r="A18" s="67"/>
      <c r="B18" s="9" t="s">
        <v>407</v>
      </c>
      <c r="C18" s="13">
        <f>'外国人（公表）'!C18+'日本人（公表）'!C18</f>
        <v>32</v>
      </c>
      <c r="D18" s="14">
        <f t="shared" si="0"/>
        <v>63</v>
      </c>
      <c r="E18" s="13">
        <f>'外国人（公表）'!E18+'日本人（公表）'!E18</f>
        <v>26</v>
      </c>
      <c r="F18" s="13">
        <f>'外国人（公表）'!F18+'日本人（公表）'!F18</f>
        <v>37</v>
      </c>
      <c r="G18" s="22"/>
      <c r="H18" s="67"/>
      <c r="I18" s="9" t="s">
        <v>425</v>
      </c>
      <c r="J18" s="13">
        <f>'外国人（公表）'!J18+'日本人（公表）'!J18</f>
        <v>398</v>
      </c>
      <c r="K18" s="14">
        <f t="shared" si="1"/>
        <v>940</v>
      </c>
      <c r="L18" s="13">
        <f>'外国人（公表）'!L18+'日本人（公表）'!L18</f>
        <v>454</v>
      </c>
      <c r="M18" s="13">
        <f>'外国人（公表）'!M18+'日本人（公表）'!M18</f>
        <v>486</v>
      </c>
      <c r="N18" s="22"/>
      <c r="O18" s="66" t="s">
        <v>217</v>
      </c>
      <c r="P18" s="9" t="s">
        <v>293</v>
      </c>
      <c r="Q18" s="13">
        <f>'外国人（公表）'!Q18+'日本人（公表）'!Q18</f>
        <v>45</v>
      </c>
      <c r="R18" s="14">
        <f t="shared" ref="R18:R27" si="13">SUM(S18:T18)</f>
        <v>128</v>
      </c>
      <c r="S18" s="13">
        <f>'外国人（公表）'!S18+'日本人（公表）'!S18</f>
        <v>62</v>
      </c>
      <c r="T18" s="13">
        <f>'外国人（公表）'!T18+'日本人（公表）'!T18</f>
        <v>66</v>
      </c>
      <c r="U18" s="22"/>
      <c r="V18" s="67"/>
      <c r="W18" s="31" t="s">
        <v>214</v>
      </c>
      <c r="X18" s="13">
        <f>'外国人（公表）'!X18+'日本人（公表）'!X18</f>
        <v>27</v>
      </c>
      <c r="Y18" s="14">
        <f t="shared" si="3"/>
        <v>70</v>
      </c>
      <c r="Z18" s="13">
        <f>'外国人（公表）'!Z18+'日本人（公表）'!Z18</f>
        <v>37</v>
      </c>
      <c r="AA18" s="13">
        <f>'外国人（公表）'!AA18+'日本人（公表）'!AA18</f>
        <v>33</v>
      </c>
      <c r="AC18" s="96"/>
      <c r="AD18" s="37" t="s">
        <v>207</v>
      </c>
      <c r="AE18" s="13">
        <f>'外国人（公表）'!AE18+'日本人（公表）'!AE18</f>
        <v>27</v>
      </c>
      <c r="AF18" s="14">
        <f t="shared" si="4"/>
        <v>69</v>
      </c>
      <c r="AG18" s="13">
        <f>'外国人（公表）'!AG18+'日本人（公表）'!AG18</f>
        <v>38</v>
      </c>
      <c r="AH18" s="13">
        <f>'外国人（公表）'!AH18+'日本人（公表）'!AH18</f>
        <v>31</v>
      </c>
      <c r="AJ18" s="67"/>
      <c r="AK18" s="11" t="s">
        <v>182</v>
      </c>
      <c r="AL18" s="13">
        <f>'外国人（公表）'!AL18+'日本人（公表）'!AL18</f>
        <v>76</v>
      </c>
      <c r="AM18" s="14">
        <f t="shared" si="5"/>
        <v>219</v>
      </c>
      <c r="AN18" s="13">
        <f>'外国人（公表）'!AN18+'日本人（公表）'!AN18</f>
        <v>108</v>
      </c>
      <c r="AO18" s="13">
        <f>'外国人（公表）'!AO18+'日本人（公表）'!AO18</f>
        <v>111</v>
      </c>
      <c r="AQ18" s="67"/>
      <c r="AR18" s="9" t="s">
        <v>188</v>
      </c>
      <c r="AS18" s="13">
        <f>'外国人（公表）'!AS18+'日本人（公表）'!AS18</f>
        <v>183</v>
      </c>
      <c r="AT18" s="14">
        <f t="shared" si="11"/>
        <v>443</v>
      </c>
      <c r="AU18" s="13">
        <f>'外国人（公表）'!AU18+'日本人（公表）'!AU18</f>
        <v>202</v>
      </c>
      <c r="AV18" s="13">
        <f>'外国人（公表）'!AV18+'日本人（公表）'!AV18</f>
        <v>241</v>
      </c>
      <c r="AX18" s="67"/>
      <c r="AY18" s="11" t="s">
        <v>348</v>
      </c>
      <c r="AZ18" s="13">
        <f>'外国人（公表）'!AZ18+'日本人（公表）'!AZ18</f>
        <v>109</v>
      </c>
      <c r="BA18" s="14">
        <f t="shared" si="10"/>
        <v>237</v>
      </c>
      <c r="BB18" s="13">
        <f>'外国人（公表）'!BB18+'日本人（公表）'!BB18</f>
        <v>120</v>
      </c>
      <c r="BC18" s="13">
        <f>'外国人（公表）'!BC18+'日本人（公表）'!BC18</f>
        <v>117</v>
      </c>
      <c r="BE18" s="67"/>
      <c r="BF18" s="9" t="s">
        <v>29</v>
      </c>
      <c r="BG18" s="13">
        <f>'外国人（公表）'!BG18+'日本人（公表）'!BG18</f>
        <v>30</v>
      </c>
      <c r="BH18" s="14">
        <f t="shared" si="12"/>
        <v>51</v>
      </c>
      <c r="BI18" s="13">
        <f>'外国人（公表）'!BI18+'日本人（公表）'!BI18</f>
        <v>29</v>
      </c>
      <c r="BJ18" s="13">
        <f>'外国人（公表）'!BJ18+'日本人（公表）'!BJ18</f>
        <v>22</v>
      </c>
      <c r="BL18" s="67"/>
      <c r="BM18" s="9" t="s">
        <v>256</v>
      </c>
      <c r="BN18" s="13">
        <f>'外国人（公表）'!BN18+'日本人（公表）'!BN18</f>
        <v>71</v>
      </c>
      <c r="BO18" s="14">
        <f t="shared" si="9"/>
        <v>208</v>
      </c>
      <c r="BP18" s="13">
        <f>'外国人（公表）'!BP18+'日本人（公表）'!BP18</f>
        <v>95</v>
      </c>
      <c r="BQ18" s="13">
        <f>'外国人（公表）'!BQ18+'日本人（公表）'!BQ18</f>
        <v>113</v>
      </c>
    </row>
    <row r="19" spans="1:69" s="4" customFormat="1" ht="13.5" customHeight="1" x14ac:dyDescent="0.15">
      <c r="A19" s="67"/>
      <c r="B19" s="9" t="s">
        <v>254</v>
      </c>
      <c r="C19" s="13">
        <f>'外国人（公表）'!C19+'日本人（公表）'!C19</f>
        <v>56</v>
      </c>
      <c r="D19" s="14">
        <f t="shared" si="0"/>
        <v>129</v>
      </c>
      <c r="E19" s="13">
        <f>'外国人（公表）'!E19+'日本人（公表）'!E19</f>
        <v>61</v>
      </c>
      <c r="F19" s="13">
        <f>'外国人（公表）'!F19+'日本人（公表）'!F19</f>
        <v>68</v>
      </c>
      <c r="G19" s="22"/>
      <c r="H19" s="67"/>
      <c r="I19" s="9" t="s">
        <v>426</v>
      </c>
      <c r="J19" s="13">
        <f>'外国人（公表）'!J19+'日本人（公表）'!J19</f>
        <v>434</v>
      </c>
      <c r="K19" s="14">
        <f t="shared" si="1"/>
        <v>925</v>
      </c>
      <c r="L19" s="13">
        <f>'外国人（公表）'!L19+'日本人（公表）'!L19</f>
        <v>455</v>
      </c>
      <c r="M19" s="13">
        <f>'外国人（公表）'!M19+'日本人（公表）'!M19</f>
        <v>470</v>
      </c>
      <c r="N19" s="22"/>
      <c r="O19" s="67"/>
      <c r="P19" s="9" t="s">
        <v>434</v>
      </c>
      <c r="Q19" s="13">
        <f>'外国人（公表）'!Q19+'日本人（公表）'!Q19</f>
        <v>60</v>
      </c>
      <c r="R19" s="14">
        <f t="shared" si="13"/>
        <v>177</v>
      </c>
      <c r="S19" s="13">
        <f>'外国人（公表）'!S19+'日本人（公表）'!S19</f>
        <v>89</v>
      </c>
      <c r="T19" s="13">
        <f>'外国人（公表）'!T19+'日本人（公表）'!T19</f>
        <v>88</v>
      </c>
      <c r="U19" s="22"/>
      <c r="V19" s="68"/>
      <c r="W19" s="7" t="s">
        <v>14</v>
      </c>
      <c r="X19" s="27">
        <f>SUM(X6:X18)</f>
        <v>2214</v>
      </c>
      <c r="Y19" s="27">
        <f>SUM(Y6:Y18)</f>
        <v>5726</v>
      </c>
      <c r="Z19" s="27">
        <f>SUM(Z6:Z18)</f>
        <v>2856</v>
      </c>
      <c r="AA19" s="27">
        <f>SUM(AA6:AA18)</f>
        <v>2870</v>
      </c>
      <c r="AC19" s="96"/>
      <c r="AD19" s="37" t="s">
        <v>243</v>
      </c>
      <c r="AE19" s="13">
        <f>'外国人（公表）'!AE19+'日本人（公表）'!AE19</f>
        <v>190</v>
      </c>
      <c r="AF19" s="14">
        <f t="shared" si="4"/>
        <v>494</v>
      </c>
      <c r="AG19" s="13">
        <f>'外国人（公表）'!AG19+'日本人（公表）'!AG19</f>
        <v>235</v>
      </c>
      <c r="AH19" s="13">
        <f>'外国人（公表）'!AH19+'日本人（公表）'!AH19</f>
        <v>259</v>
      </c>
      <c r="AJ19" s="67"/>
      <c r="AK19" s="11" t="s">
        <v>226</v>
      </c>
      <c r="AL19" s="13">
        <f>'外国人（公表）'!AL19+'日本人（公表）'!AL19</f>
        <v>51</v>
      </c>
      <c r="AM19" s="14">
        <f t="shared" si="5"/>
        <v>167</v>
      </c>
      <c r="AN19" s="13">
        <f>'外国人（公表）'!AN19+'日本人（公表）'!AN19</f>
        <v>80</v>
      </c>
      <c r="AO19" s="13">
        <f>'外国人（公表）'!AO19+'日本人（公表）'!AO19</f>
        <v>87</v>
      </c>
      <c r="AQ19" s="67"/>
      <c r="AR19" s="9" t="s">
        <v>331</v>
      </c>
      <c r="AS19" s="13">
        <f>'外国人（公表）'!AS19+'日本人（公表）'!AS19</f>
        <v>145</v>
      </c>
      <c r="AT19" s="14">
        <f t="shared" si="11"/>
        <v>338</v>
      </c>
      <c r="AU19" s="13">
        <f>'外国人（公表）'!AU19+'日本人（公表）'!AU19</f>
        <v>160</v>
      </c>
      <c r="AV19" s="13">
        <f>'外国人（公表）'!AV19+'日本人（公表）'!AV19</f>
        <v>178</v>
      </c>
      <c r="AX19" s="67"/>
      <c r="AY19" s="11" t="s">
        <v>255</v>
      </c>
      <c r="AZ19" s="13">
        <f>'外国人（公表）'!AZ19+'日本人（公表）'!AZ19</f>
        <v>83</v>
      </c>
      <c r="BA19" s="14">
        <f t="shared" si="10"/>
        <v>218</v>
      </c>
      <c r="BB19" s="13">
        <f>'外国人（公表）'!BB19+'日本人（公表）'!BB19</f>
        <v>115</v>
      </c>
      <c r="BC19" s="13">
        <f>'外国人（公表）'!BC19+'日本人（公表）'!BC19</f>
        <v>103</v>
      </c>
      <c r="BE19" s="67"/>
      <c r="BF19" s="9" t="s">
        <v>79</v>
      </c>
      <c r="BG19" s="13">
        <f>'外国人（公表）'!BG19+'日本人（公表）'!BG19</f>
        <v>20</v>
      </c>
      <c r="BH19" s="14">
        <f t="shared" si="12"/>
        <v>39</v>
      </c>
      <c r="BI19" s="13">
        <f>'外国人（公表）'!BI19+'日本人（公表）'!BI19</f>
        <v>22</v>
      </c>
      <c r="BJ19" s="13">
        <f>'外国人（公表）'!BJ19+'日本人（公表）'!BJ19</f>
        <v>17</v>
      </c>
      <c r="BL19" s="67"/>
      <c r="BM19" s="9" t="s">
        <v>267</v>
      </c>
      <c r="BN19" s="13">
        <f>'外国人（公表）'!BN19+'日本人（公表）'!BN19</f>
        <v>62</v>
      </c>
      <c r="BO19" s="14">
        <f t="shared" si="9"/>
        <v>209</v>
      </c>
      <c r="BP19" s="13">
        <f>'外国人（公表）'!BP19+'日本人（公表）'!BP19</f>
        <v>103</v>
      </c>
      <c r="BQ19" s="13">
        <f>'外国人（公表）'!BQ19+'日本人（公表）'!BQ19</f>
        <v>106</v>
      </c>
    </row>
    <row r="20" spans="1:69" s="4" customFormat="1" ht="13.5" customHeight="1" x14ac:dyDescent="0.15">
      <c r="A20" s="67"/>
      <c r="B20" s="9" t="s">
        <v>152</v>
      </c>
      <c r="C20" s="13">
        <f>'外国人（公表）'!C20+'日本人（公表）'!C20</f>
        <v>326</v>
      </c>
      <c r="D20" s="14">
        <f t="shared" si="0"/>
        <v>625</v>
      </c>
      <c r="E20" s="13">
        <f>'外国人（公表）'!E20+'日本人（公表）'!E20</f>
        <v>301</v>
      </c>
      <c r="F20" s="13">
        <f>'外国人（公表）'!F20+'日本人（公表）'!F20</f>
        <v>324</v>
      </c>
      <c r="G20" s="22"/>
      <c r="H20" s="67"/>
      <c r="I20" s="9" t="s">
        <v>161</v>
      </c>
      <c r="J20" s="13">
        <f>'外国人（公表）'!J20+'日本人（公表）'!J20</f>
        <v>406</v>
      </c>
      <c r="K20" s="14">
        <f t="shared" si="1"/>
        <v>741</v>
      </c>
      <c r="L20" s="13">
        <f>'外国人（公表）'!L20+'日本人（公表）'!L20</f>
        <v>395</v>
      </c>
      <c r="M20" s="13">
        <f>'外国人（公表）'!M20+'日本人（公表）'!M20</f>
        <v>346</v>
      </c>
      <c r="N20" s="22"/>
      <c r="O20" s="67"/>
      <c r="P20" s="9" t="s">
        <v>67</v>
      </c>
      <c r="Q20" s="13">
        <f>'外国人（公表）'!Q20+'日本人（公表）'!Q20</f>
        <v>72</v>
      </c>
      <c r="R20" s="14">
        <f t="shared" si="13"/>
        <v>188</v>
      </c>
      <c r="S20" s="13">
        <f>'外国人（公表）'!S20+'日本人（公表）'!S20</f>
        <v>102</v>
      </c>
      <c r="T20" s="13">
        <f>'外国人（公表）'!T20+'日本人（公表）'!T20</f>
        <v>86</v>
      </c>
      <c r="U20" s="22"/>
      <c r="V20" s="66" t="s">
        <v>291</v>
      </c>
      <c r="W20" s="9" t="s">
        <v>191</v>
      </c>
      <c r="X20" s="13">
        <f>'外国人（公表）'!X20+'日本人（公表）'!X20</f>
        <v>61</v>
      </c>
      <c r="Y20" s="14">
        <f t="shared" ref="Y20:Y29" si="14">SUM(Z20:AA20)</f>
        <v>177</v>
      </c>
      <c r="Z20" s="13">
        <f>'外国人（公表）'!Z20+'日本人（公表）'!Z20</f>
        <v>87</v>
      </c>
      <c r="AA20" s="13">
        <f>'外国人（公表）'!AA20+'日本人（公表）'!AA20</f>
        <v>90</v>
      </c>
      <c r="AC20" s="96"/>
      <c r="AD20" s="37" t="s">
        <v>448</v>
      </c>
      <c r="AE20" s="13">
        <f>'外国人（公表）'!AE20+'日本人（公表）'!AE20</f>
        <v>109</v>
      </c>
      <c r="AF20" s="14">
        <f t="shared" si="4"/>
        <v>255</v>
      </c>
      <c r="AG20" s="13">
        <f>'外国人（公表）'!AG20+'日本人（公表）'!AG20</f>
        <v>131</v>
      </c>
      <c r="AH20" s="13">
        <f>'外国人（公表）'!AH20+'日本人（公表）'!AH20</f>
        <v>124</v>
      </c>
      <c r="AJ20" s="67"/>
      <c r="AK20" s="11" t="s">
        <v>104</v>
      </c>
      <c r="AL20" s="13">
        <f>'外国人（公表）'!AL20+'日本人（公表）'!AL20</f>
        <v>27</v>
      </c>
      <c r="AM20" s="14">
        <f t="shared" si="5"/>
        <v>110</v>
      </c>
      <c r="AN20" s="13">
        <f>'外国人（公表）'!AN20+'日本人（公表）'!AN20</f>
        <v>57</v>
      </c>
      <c r="AO20" s="13">
        <f>'外国人（公表）'!AO20+'日本人（公表）'!AO20</f>
        <v>53</v>
      </c>
      <c r="AQ20" s="67"/>
      <c r="AR20" s="9" t="s">
        <v>332</v>
      </c>
      <c r="AS20" s="13">
        <f>'外国人（公表）'!AS20+'日本人（公表）'!AS20</f>
        <v>123</v>
      </c>
      <c r="AT20" s="14">
        <f t="shared" si="11"/>
        <v>261</v>
      </c>
      <c r="AU20" s="13">
        <f>'外国人（公表）'!AU20+'日本人（公表）'!AU20</f>
        <v>123</v>
      </c>
      <c r="AV20" s="13">
        <f>'外国人（公表）'!AV20+'日本人（公表）'!AV20</f>
        <v>138</v>
      </c>
      <c r="AX20" s="67"/>
      <c r="AY20" s="11" t="s">
        <v>124</v>
      </c>
      <c r="AZ20" s="13">
        <f>'外国人（公表）'!AZ20+'日本人（公表）'!AZ20</f>
        <v>69</v>
      </c>
      <c r="BA20" s="14">
        <f t="shared" si="10"/>
        <v>163</v>
      </c>
      <c r="BB20" s="13">
        <f>'外国人（公表）'!BB20+'日本人（公表）'!BB20</f>
        <v>79</v>
      </c>
      <c r="BC20" s="13">
        <f>'外国人（公表）'!BC20+'日本人（公表）'!BC20</f>
        <v>84</v>
      </c>
      <c r="BE20" s="67"/>
      <c r="BF20" s="9" t="s">
        <v>80</v>
      </c>
      <c r="BG20" s="13">
        <f>'外国人（公表）'!BG20+'日本人（公表）'!BG20</f>
        <v>179</v>
      </c>
      <c r="BH20" s="14">
        <f t="shared" si="12"/>
        <v>422</v>
      </c>
      <c r="BI20" s="13">
        <f>'外国人（公表）'!BI20+'日本人（公表）'!BI20</f>
        <v>192</v>
      </c>
      <c r="BJ20" s="13">
        <f>'外国人（公表）'!BJ20+'日本人（公表）'!BJ20</f>
        <v>230</v>
      </c>
      <c r="BL20" s="67"/>
      <c r="BM20" s="9" t="s">
        <v>296</v>
      </c>
      <c r="BN20" s="13">
        <f>'外国人（公表）'!BN20+'日本人（公表）'!BN20</f>
        <v>101</v>
      </c>
      <c r="BO20" s="14">
        <f t="shared" si="9"/>
        <v>271</v>
      </c>
      <c r="BP20" s="13">
        <f>'外国人（公表）'!BP20+'日本人（公表）'!BP20</f>
        <v>139</v>
      </c>
      <c r="BQ20" s="13">
        <f>'外国人（公表）'!BQ20+'日本人（公表）'!BQ20</f>
        <v>132</v>
      </c>
    </row>
    <row r="21" spans="1:69" s="4" customFormat="1" ht="13.5" customHeight="1" x14ac:dyDescent="0.15">
      <c r="A21" s="67"/>
      <c r="B21" s="9" t="s">
        <v>409</v>
      </c>
      <c r="C21" s="13">
        <f>'外国人（公表）'!C21+'日本人（公表）'!C21</f>
        <v>219</v>
      </c>
      <c r="D21" s="14">
        <f t="shared" si="0"/>
        <v>435</v>
      </c>
      <c r="E21" s="13">
        <f>'外国人（公表）'!E21+'日本人（公表）'!E21</f>
        <v>208</v>
      </c>
      <c r="F21" s="13">
        <f>'外国人（公表）'!F21+'日本人（公表）'!F21</f>
        <v>227</v>
      </c>
      <c r="G21" s="22"/>
      <c r="H21" s="67"/>
      <c r="I21" s="9" t="s">
        <v>428</v>
      </c>
      <c r="J21" s="13">
        <f>'外国人（公表）'!J21+'日本人（公表）'!J21</f>
        <v>418</v>
      </c>
      <c r="K21" s="14">
        <f t="shared" si="1"/>
        <v>969</v>
      </c>
      <c r="L21" s="13">
        <f>'外国人（公表）'!L21+'日本人（公表）'!L21</f>
        <v>489</v>
      </c>
      <c r="M21" s="13">
        <f>'外国人（公表）'!M21+'日本人（公表）'!M21</f>
        <v>480</v>
      </c>
      <c r="N21" s="22"/>
      <c r="O21" s="67"/>
      <c r="P21" s="9" t="s">
        <v>435</v>
      </c>
      <c r="Q21" s="13">
        <f>'外国人（公表）'!Q21+'日本人（公表）'!Q21</f>
        <v>65</v>
      </c>
      <c r="R21" s="14">
        <f t="shared" si="13"/>
        <v>171</v>
      </c>
      <c r="S21" s="13">
        <f>'外国人（公表）'!S21+'日本人（公表）'!S21</f>
        <v>86</v>
      </c>
      <c r="T21" s="13">
        <f>'外国人（公表）'!T21+'日本人（公表）'!T21</f>
        <v>85</v>
      </c>
      <c r="U21" s="22"/>
      <c r="V21" s="67"/>
      <c r="W21" s="9" t="s">
        <v>350</v>
      </c>
      <c r="X21" s="13">
        <f>'外国人（公表）'!X21+'日本人（公表）'!X21</f>
        <v>35</v>
      </c>
      <c r="Y21" s="14">
        <f t="shared" si="14"/>
        <v>97</v>
      </c>
      <c r="Z21" s="13">
        <f>'外国人（公表）'!Z21+'日本人（公表）'!Z21</f>
        <v>49</v>
      </c>
      <c r="AA21" s="13">
        <f>'外国人（公表）'!AA21+'日本人（公表）'!AA21</f>
        <v>48</v>
      </c>
      <c r="AC21" s="96"/>
      <c r="AD21" s="37" t="s">
        <v>445</v>
      </c>
      <c r="AE21" s="13">
        <f>'外国人（公表）'!AE21+'日本人（公表）'!AE21</f>
        <v>166</v>
      </c>
      <c r="AF21" s="14">
        <f t="shared" si="4"/>
        <v>440</v>
      </c>
      <c r="AG21" s="13">
        <f>'外国人（公表）'!AG21+'日本人（公表）'!AG21</f>
        <v>204</v>
      </c>
      <c r="AH21" s="13">
        <f>'外国人（公表）'!AH21+'日本人（公表）'!AH21</f>
        <v>236</v>
      </c>
      <c r="AJ21" s="67"/>
      <c r="AK21" s="11" t="s">
        <v>227</v>
      </c>
      <c r="AL21" s="13">
        <f>'外国人（公表）'!AL21+'日本人（公表）'!AL21</f>
        <v>82</v>
      </c>
      <c r="AM21" s="14">
        <f t="shared" si="5"/>
        <v>270</v>
      </c>
      <c r="AN21" s="13">
        <f>'外国人（公表）'!AN21+'日本人（公表）'!AN21</f>
        <v>146</v>
      </c>
      <c r="AO21" s="13">
        <f>'外国人（公表）'!AO21+'日本人（公表）'!AO21</f>
        <v>124</v>
      </c>
      <c r="AQ21" s="67"/>
      <c r="AR21" s="9" t="s">
        <v>334</v>
      </c>
      <c r="AS21" s="13">
        <f>'外国人（公表）'!AS21+'日本人（公表）'!AS21</f>
        <v>138</v>
      </c>
      <c r="AT21" s="14">
        <f t="shared" si="11"/>
        <v>312</v>
      </c>
      <c r="AU21" s="13">
        <f>'外国人（公表）'!AU21+'日本人（公表）'!AU21</f>
        <v>152</v>
      </c>
      <c r="AV21" s="13">
        <f>'外国人（公表）'!AV21+'日本人（公表）'!AV21</f>
        <v>160</v>
      </c>
      <c r="AX21" s="68"/>
      <c r="AY21" s="17" t="s">
        <v>14</v>
      </c>
      <c r="AZ21" s="14">
        <f>SUM(AZ14:AZ20)</f>
        <v>516</v>
      </c>
      <c r="BA21" s="14">
        <f>SUM(BA14:BA20)</f>
        <v>1213</v>
      </c>
      <c r="BB21" s="14">
        <f>SUM(BB14:BB20)</f>
        <v>615</v>
      </c>
      <c r="BC21" s="14">
        <f>SUM(BC14:BC20)</f>
        <v>598</v>
      </c>
      <c r="BE21" s="67"/>
      <c r="BF21" s="9" t="s">
        <v>81</v>
      </c>
      <c r="BG21" s="13">
        <f>'外国人（公表）'!BG21+'日本人（公表）'!BG21</f>
        <v>46</v>
      </c>
      <c r="BH21" s="14">
        <f t="shared" si="12"/>
        <v>112</v>
      </c>
      <c r="BI21" s="13">
        <f>'外国人（公表）'!BI21+'日本人（公表）'!BI21</f>
        <v>59</v>
      </c>
      <c r="BJ21" s="13">
        <f>'外国人（公表）'!BJ21+'日本人（公表）'!BJ21</f>
        <v>53</v>
      </c>
      <c r="BL21" s="68"/>
      <c r="BM21" s="7" t="s">
        <v>14</v>
      </c>
      <c r="BN21" s="27">
        <f>SUM(BN6:BN20)</f>
        <v>1261</v>
      </c>
      <c r="BO21" s="27">
        <f>SUM(BO6:BO20)</f>
        <v>3305</v>
      </c>
      <c r="BP21" s="27">
        <f>SUM(BP6:BP20)</f>
        <v>1627</v>
      </c>
      <c r="BQ21" s="27">
        <f>SUM(BQ6:BQ20)</f>
        <v>1678</v>
      </c>
    </row>
    <row r="22" spans="1:69" s="4" customFormat="1" ht="13.5" customHeight="1" x14ac:dyDescent="0.15">
      <c r="A22" s="67"/>
      <c r="B22" s="9" t="s">
        <v>121</v>
      </c>
      <c r="C22" s="13">
        <f>'外国人（公表）'!C22+'日本人（公表）'!C22</f>
        <v>253</v>
      </c>
      <c r="D22" s="14">
        <f t="shared" si="0"/>
        <v>538</v>
      </c>
      <c r="E22" s="13">
        <f>'外国人（公表）'!E22+'日本人（公表）'!E22</f>
        <v>252</v>
      </c>
      <c r="F22" s="13">
        <f>'外国人（公表）'!F22+'日本人（公表）'!F22</f>
        <v>286</v>
      </c>
      <c r="G22" s="22"/>
      <c r="H22" s="67"/>
      <c r="I22" s="9" t="s">
        <v>249</v>
      </c>
      <c r="J22" s="13">
        <f>'外国人（公表）'!J22+'日本人（公表）'!J22</f>
        <v>550</v>
      </c>
      <c r="K22" s="14">
        <f t="shared" si="1"/>
        <v>1065</v>
      </c>
      <c r="L22" s="13">
        <f>'外国人（公表）'!L22+'日本人（公表）'!L22</f>
        <v>518</v>
      </c>
      <c r="M22" s="13">
        <f>'外国人（公表）'!M22+'日本人（公表）'!M22</f>
        <v>547</v>
      </c>
      <c r="N22" s="22"/>
      <c r="O22" s="67"/>
      <c r="P22" s="9" t="s">
        <v>436</v>
      </c>
      <c r="Q22" s="13">
        <f>'外国人（公表）'!Q22+'日本人（公表）'!Q22</f>
        <v>73</v>
      </c>
      <c r="R22" s="14">
        <f t="shared" si="13"/>
        <v>197</v>
      </c>
      <c r="S22" s="13">
        <f>'外国人（公表）'!S22+'日本人（公表）'!S22</f>
        <v>110</v>
      </c>
      <c r="T22" s="13">
        <f>'外国人（公表）'!T22+'日本人（公表）'!T22</f>
        <v>87</v>
      </c>
      <c r="U22" s="22"/>
      <c r="V22" s="67"/>
      <c r="W22" s="9" t="s">
        <v>400</v>
      </c>
      <c r="X22" s="13">
        <f>'外国人（公表）'!X22+'日本人（公表）'!X22</f>
        <v>22</v>
      </c>
      <c r="Y22" s="14">
        <f t="shared" si="14"/>
        <v>59</v>
      </c>
      <c r="Z22" s="13">
        <f>'外国人（公表）'!Z22+'日本人（公表）'!Z22</f>
        <v>34</v>
      </c>
      <c r="AA22" s="13">
        <f>'外国人（公表）'!AA22+'日本人（公表）'!AA22</f>
        <v>25</v>
      </c>
      <c r="AC22" s="96"/>
      <c r="AD22" s="37" t="s">
        <v>208</v>
      </c>
      <c r="AE22" s="13">
        <f>'外国人（公表）'!AE22+'日本人（公表）'!AE22</f>
        <v>65</v>
      </c>
      <c r="AF22" s="14">
        <f t="shared" si="4"/>
        <v>136</v>
      </c>
      <c r="AG22" s="13">
        <f>'外国人（公表）'!AG22+'日本人（公表）'!AG22</f>
        <v>47</v>
      </c>
      <c r="AH22" s="13">
        <f>'外国人（公表）'!AH22+'日本人（公表）'!AH22</f>
        <v>89</v>
      </c>
      <c r="AJ22" s="67"/>
      <c r="AK22" s="11" t="s">
        <v>290</v>
      </c>
      <c r="AL22" s="13">
        <f>'外国人（公表）'!AL22+'日本人（公表）'!AL22</f>
        <v>32</v>
      </c>
      <c r="AM22" s="14">
        <f t="shared" si="5"/>
        <v>105</v>
      </c>
      <c r="AN22" s="13">
        <f>'外国人（公表）'!AN22+'日本人（公表）'!AN22</f>
        <v>49</v>
      </c>
      <c r="AO22" s="13">
        <f>'外国人（公表）'!AO22+'日本人（公表）'!AO22</f>
        <v>56</v>
      </c>
      <c r="AQ22" s="67"/>
      <c r="AR22" s="9" t="s">
        <v>49</v>
      </c>
      <c r="AS22" s="13">
        <f>'外国人（公表）'!AS22+'日本人（公表）'!AS22</f>
        <v>388</v>
      </c>
      <c r="AT22" s="14">
        <f t="shared" si="11"/>
        <v>868</v>
      </c>
      <c r="AU22" s="13">
        <f>'外国人（公表）'!AU22+'日本人（公表）'!AU22</f>
        <v>412</v>
      </c>
      <c r="AV22" s="13">
        <f>'外国人（公表）'!AV22+'日本人（公表）'!AV22</f>
        <v>456</v>
      </c>
      <c r="AX22" s="66" t="s">
        <v>44</v>
      </c>
      <c r="AY22" s="9" t="s">
        <v>257</v>
      </c>
      <c r="AZ22" s="13">
        <f>'外国人（公表）'!AZ22+'日本人（公表）'!AZ22</f>
        <v>130</v>
      </c>
      <c r="BA22" s="14">
        <f t="shared" ref="BA22:BA27" si="15">SUM(BB22:BC22)</f>
        <v>342</v>
      </c>
      <c r="BB22" s="13">
        <f>'外国人（公表）'!BB22+'日本人（公表）'!BB22</f>
        <v>179</v>
      </c>
      <c r="BC22" s="13">
        <f>'外国人（公表）'!BC22+'日本人（公表）'!BC22</f>
        <v>163</v>
      </c>
      <c r="BE22" s="67"/>
      <c r="BF22" s="9" t="s">
        <v>116</v>
      </c>
      <c r="BG22" s="13">
        <f>'外国人（公表）'!BG22+'日本人（公表）'!BG22</f>
        <v>110</v>
      </c>
      <c r="BH22" s="14">
        <f t="shared" si="12"/>
        <v>255</v>
      </c>
      <c r="BI22" s="13">
        <f>'外国人（公表）'!BI22+'日本人（公表）'!BI22</f>
        <v>132</v>
      </c>
      <c r="BJ22" s="13">
        <f>'外国人（公表）'!BJ22+'日本人（公表）'!BJ22</f>
        <v>123</v>
      </c>
      <c r="BL22" s="66" t="s">
        <v>396</v>
      </c>
      <c r="BM22" s="9" t="s">
        <v>298</v>
      </c>
      <c r="BN22" s="13">
        <f>'外国人（公表）'!BN22+'日本人（公表）'!BN22</f>
        <v>121</v>
      </c>
      <c r="BO22" s="14">
        <f t="shared" ref="BO22:BO37" si="16">SUM(BP22:BQ22)</f>
        <v>362</v>
      </c>
      <c r="BP22" s="13">
        <f>'外国人（公表）'!BP22+'日本人（公表）'!BP22</f>
        <v>182</v>
      </c>
      <c r="BQ22" s="13">
        <f>'外国人（公表）'!BQ22+'日本人（公表）'!BQ22</f>
        <v>180</v>
      </c>
    </row>
    <row r="23" spans="1:69" s="4" customFormat="1" ht="13.5" customHeight="1" x14ac:dyDescent="0.15">
      <c r="A23" s="67"/>
      <c r="B23" s="9" t="s">
        <v>145</v>
      </c>
      <c r="C23" s="13">
        <f>'外国人（公表）'!C23+'日本人（公表）'!C23</f>
        <v>205</v>
      </c>
      <c r="D23" s="14">
        <f t="shared" si="0"/>
        <v>409</v>
      </c>
      <c r="E23" s="13">
        <f>'外国人（公表）'!E23+'日本人（公表）'!E23</f>
        <v>202</v>
      </c>
      <c r="F23" s="13">
        <f>'外国人（公表）'!F23+'日本人（公表）'!F23</f>
        <v>207</v>
      </c>
      <c r="G23" s="22"/>
      <c r="H23" s="67"/>
      <c r="I23" s="9" t="s">
        <v>162</v>
      </c>
      <c r="J23" s="13">
        <f>'外国人（公表）'!J23+'日本人（公表）'!J23</f>
        <v>60</v>
      </c>
      <c r="K23" s="14">
        <f t="shared" si="1"/>
        <v>174</v>
      </c>
      <c r="L23" s="13">
        <f>'外国人（公表）'!L23+'日本人（公表）'!L23</f>
        <v>94</v>
      </c>
      <c r="M23" s="13">
        <f>'外国人（公表）'!M23+'日本人（公表）'!M23</f>
        <v>80</v>
      </c>
      <c r="N23" s="22"/>
      <c r="O23" s="67"/>
      <c r="P23" s="9" t="s">
        <v>437</v>
      </c>
      <c r="Q23" s="13">
        <f>'外国人（公表）'!Q23+'日本人（公表）'!Q23</f>
        <v>122</v>
      </c>
      <c r="R23" s="14">
        <f t="shared" si="13"/>
        <v>332</v>
      </c>
      <c r="S23" s="13">
        <f>'外国人（公表）'!S23+'日本人（公表）'!S23</f>
        <v>165</v>
      </c>
      <c r="T23" s="13">
        <f>'外国人（公表）'!T23+'日本人（公表）'!T23</f>
        <v>167</v>
      </c>
      <c r="U23" s="22"/>
      <c r="V23" s="67"/>
      <c r="W23" s="9" t="s">
        <v>193</v>
      </c>
      <c r="X23" s="13">
        <f>'外国人（公表）'!X23+'日本人（公表）'!X23</f>
        <v>13</v>
      </c>
      <c r="Y23" s="14">
        <f t="shared" si="14"/>
        <v>49</v>
      </c>
      <c r="Z23" s="13">
        <f>'外国人（公表）'!Z23+'日本人（公表）'!Z23</f>
        <v>25</v>
      </c>
      <c r="AA23" s="13">
        <f>'外国人（公表）'!AA23+'日本人（公表）'!AA23</f>
        <v>24</v>
      </c>
      <c r="AC23" s="96"/>
      <c r="AD23" s="37" t="s">
        <v>136</v>
      </c>
      <c r="AE23" s="13">
        <f>'外国人（公表）'!AE23+'日本人（公表）'!AE23</f>
        <v>70</v>
      </c>
      <c r="AF23" s="14">
        <f t="shared" si="4"/>
        <v>169</v>
      </c>
      <c r="AG23" s="13">
        <f>'外国人（公表）'!AG23+'日本人（公表）'!AG23</f>
        <v>79</v>
      </c>
      <c r="AH23" s="13">
        <f>'外国人（公表）'!AH23+'日本人（公表）'!AH23</f>
        <v>90</v>
      </c>
      <c r="AJ23" s="67"/>
      <c r="AK23" s="11" t="s">
        <v>228</v>
      </c>
      <c r="AL23" s="13">
        <f>'外国人（公表）'!AL23+'日本人（公表）'!AL23</f>
        <v>46</v>
      </c>
      <c r="AM23" s="14">
        <f t="shared" si="5"/>
        <v>154</v>
      </c>
      <c r="AN23" s="13">
        <f>'外国人（公表）'!AN23+'日本人（公表）'!AN23</f>
        <v>81</v>
      </c>
      <c r="AO23" s="13">
        <f>'外国人（公表）'!AO23+'日本人（公表）'!AO23</f>
        <v>73</v>
      </c>
      <c r="AQ23" s="67"/>
      <c r="AR23" s="9" t="s">
        <v>276</v>
      </c>
      <c r="AS23" s="13">
        <f>'外国人（公表）'!AS23+'日本人（公表）'!AS23</f>
        <v>274</v>
      </c>
      <c r="AT23" s="14">
        <f t="shared" si="11"/>
        <v>689</v>
      </c>
      <c r="AU23" s="13">
        <f>'外国人（公表）'!AU23+'日本人（公表）'!AU23</f>
        <v>337</v>
      </c>
      <c r="AV23" s="13">
        <f>'外国人（公表）'!AV23+'日本人（公表）'!AV23</f>
        <v>352</v>
      </c>
      <c r="AX23" s="67"/>
      <c r="AY23" s="9" t="s">
        <v>12</v>
      </c>
      <c r="AZ23" s="13">
        <f>'外国人（公表）'!AZ23+'日本人（公表）'!AZ23</f>
        <v>54</v>
      </c>
      <c r="BA23" s="14">
        <f t="shared" si="15"/>
        <v>144</v>
      </c>
      <c r="BB23" s="13">
        <f>'外国人（公表）'!BB23+'日本人（公表）'!BB23</f>
        <v>70</v>
      </c>
      <c r="BC23" s="13">
        <f>'外国人（公表）'!BC23+'日本人（公表）'!BC23</f>
        <v>74</v>
      </c>
      <c r="BE23" s="67"/>
      <c r="BF23" s="9" t="s">
        <v>46</v>
      </c>
      <c r="BG23" s="13">
        <f>'外国人（公表）'!BG23+'日本人（公表）'!BG23</f>
        <v>154</v>
      </c>
      <c r="BH23" s="14">
        <f t="shared" si="12"/>
        <v>359</v>
      </c>
      <c r="BI23" s="13">
        <f>'外国人（公表）'!BI23+'日本人（公表）'!BI23</f>
        <v>164</v>
      </c>
      <c r="BJ23" s="13">
        <f>'外国人（公表）'!BJ23+'日本人（公表）'!BJ23</f>
        <v>195</v>
      </c>
      <c r="BL23" s="67"/>
      <c r="BM23" s="9" t="s">
        <v>457</v>
      </c>
      <c r="BN23" s="13">
        <f>'外国人（公表）'!BN23+'日本人（公表）'!BN23</f>
        <v>115</v>
      </c>
      <c r="BO23" s="14">
        <f t="shared" si="16"/>
        <v>312</v>
      </c>
      <c r="BP23" s="13">
        <f>'外国人（公表）'!BP23+'日本人（公表）'!BP23</f>
        <v>165</v>
      </c>
      <c r="BQ23" s="13">
        <f>'外国人（公表）'!BQ23+'日本人（公表）'!BQ23</f>
        <v>147</v>
      </c>
    </row>
    <row r="24" spans="1:69" s="4" customFormat="1" ht="13.5" customHeight="1" x14ac:dyDescent="0.15">
      <c r="A24" s="67"/>
      <c r="B24" s="9" t="s">
        <v>123</v>
      </c>
      <c r="C24" s="13">
        <f>'外国人（公表）'!C24+'日本人（公表）'!C24</f>
        <v>327</v>
      </c>
      <c r="D24" s="14">
        <f t="shared" si="0"/>
        <v>680</v>
      </c>
      <c r="E24" s="13">
        <f>'外国人（公表）'!E24+'日本人（公表）'!E24</f>
        <v>328</v>
      </c>
      <c r="F24" s="13">
        <f>'外国人（公表）'!F24+'日本人（公表）'!F24</f>
        <v>352</v>
      </c>
      <c r="G24" s="22"/>
      <c r="H24" s="67"/>
      <c r="I24" s="26" t="s">
        <v>469</v>
      </c>
      <c r="J24" s="13">
        <f>'外国人（公表）'!J24+'日本人（公表）'!J24</f>
        <v>271</v>
      </c>
      <c r="K24" s="14">
        <f t="shared" si="1"/>
        <v>634</v>
      </c>
      <c r="L24" s="13">
        <f>'外国人（公表）'!L24+'日本人（公表）'!L24</f>
        <v>317</v>
      </c>
      <c r="M24" s="13">
        <f>'外国人（公表）'!M24+'日本人（公表）'!M24</f>
        <v>317</v>
      </c>
      <c r="N24" s="22"/>
      <c r="O24" s="67"/>
      <c r="P24" s="9" t="s">
        <v>190</v>
      </c>
      <c r="Q24" s="13">
        <f>'外国人（公表）'!Q24+'日本人（公表）'!Q24</f>
        <v>88</v>
      </c>
      <c r="R24" s="14">
        <f t="shared" si="13"/>
        <v>203</v>
      </c>
      <c r="S24" s="13">
        <f>'外国人（公表）'!S24+'日本人（公表）'!S24</f>
        <v>103</v>
      </c>
      <c r="T24" s="13">
        <f>'外国人（公表）'!T24+'日本人（公表）'!T24</f>
        <v>100</v>
      </c>
      <c r="U24" s="22"/>
      <c r="V24" s="67"/>
      <c r="W24" s="9" t="s">
        <v>194</v>
      </c>
      <c r="X24" s="13">
        <f>'外国人（公表）'!X24+'日本人（公表）'!X24</f>
        <v>25</v>
      </c>
      <c r="Y24" s="14">
        <f t="shared" si="14"/>
        <v>75</v>
      </c>
      <c r="Z24" s="13">
        <f>'外国人（公表）'!Z24+'日本人（公表）'!Z24</f>
        <v>42</v>
      </c>
      <c r="AA24" s="13">
        <f>'外国人（公表）'!AA24+'日本人（公表）'!AA24</f>
        <v>33</v>
      </c>
      <c r="AC24" s="96"/>
      <c r="AD24" s="37" t="s">
        <v>209</v>
      </c>
      <c r="AE24" s="13">
        <f>'外国人（公表）'!AE24+'日本人（公表）'!AE24</f>
        <v>131</v>
      </c>
      <c r="AF24" s="14">
        <f t="shared" si="4"/>
        <v>328</v>
      </c>
      <c r="AG24" s="13">
        <f>'外国人（公表）'!AG24+'日本人（公表）'!AG24</f>
        <v>167</v>
      </c>
      <c r="AH24" s="13">
        <f>'外国人（公表）'!AH24+'日本人（公表）'!AH24</f>
        <v>161</v>
      </c>
      <c r="AJ24" s="68"/>
      <c r="AK24" s="17" t="s">
        <v>14</v>
      </c>
      <c r="AL24" s="27">
        <f>SUM(AL6:AL23)</f>
        <v>2395</v>
      </c>
      <c r="AM24" s="27">
        <f>SUM(AM6:AM23)</f>
        <v>6331</v>
      </c>
      <c r="AN24" s="27">
        <f>SUM(AN6:AN23)</f>
        <v>3159</v>
      </c>
      <c r="AO24" s="27">
        <f>SUM(AO6:AO23)</f>
        <v>3172</v>
      </c>
      <c r="AQ24" s="68"/>
      <c r="AR24" s="17" t="s">
        <v>14</v>
      </c>
      <c r="AS24" s="14">
        <f>SUM(AS16:AS23)</f>
        <v>1725</v>
      </c>
      <c r="AT24" s="14">
        <f>SUM(AT16:AT23)</f>
        <v>4008</v>
      </c>
      <c r="AU24" s="14">
        <f>SUM(AU16:AU23)</f>
        <v>1921</v>
      </c>
      <c r="AV24" s="14">
        <f>SUM(AV16:AV23)</f>
        <v>2087</v>
      </c>
      <c r="AX24" s="67"/>
      <c r="AY24" s="9" t="s">
        <v>258</v>
      </c>
      <c r="AZ24" s="13">
        <f>'外国人（公表）'!AZ24+'日本人（公表）'!AZ24</f>
        <v>45</v>
      </c>
      <c r="BA24" s="14">
        <f t="shared" si="15"/>
        <v>116</v>
      </c>
      <c r="BB24" s="13">
        <f>'外国人（公表）'!BB24+'日本人（公表）'!BB24</f>
        <v>60</v>
      </c>
      <c r="BC24" s="13">
        <f>'外国人（公表）'!BC24+'日本人（公表）'!BC24</f>
        <v>56</v>
      </c>
      <c r="BE24" s="67"/>
      <c r="BF24" s="9" t="s">
        <v>18</v>
      </c>
      <c r="BG24" s="13">
        <f>'外国人（公表）'!BG24+'日本人（公表）'!BG24</f>
        <v>124</v>
      </c>
      <c r="BH24" s="14">
        <f t="shared" si="12"/>
        <v>293</v>
      </c>
      <c r="BI24" s="13">
        <f>'外国人（公表）'!BI24+'日本人（公表）'!BI24</f>
        <v>143</v>
      </c>
      <c r="BJ24" s="13">
        <f>'外国人（公表）'!BJ24+'日本人（公表）'!BJ24</f>
        <v>150</v>
      </c>
      <c r="BL24" s="67"/>
      <c r="BM24" s="9" t="s">
        <v>268</v>
      </c>
      <c r="BN24" s="13">
        <f>'外国人（公表）'!BN24+'日本人（公表）'!BN24</f>
        <v>198</v>
      </c>
      <c r="BO24" s="14">
        <f t="shared" si="16"/>
        <v>509</v>
      </c>
      <c r="BP24" s="13">
        <f>'外国人（公表）'!BP24+'日本人（公表）'!BP24</f>
        <v>255</v>
      </c>
      <c r="BQ24" s="13">
        <f>'外国人（公表）'!BQ24+'日本人（公表）'!BQ24</f>
        <v>254</v>
      </c>
    </row>
    <row r="25" spans="1:69" s="4" customFormat="1" ht="13.5" customHeight="1" x14ac:dyDescent="0.15">
      <c r="A25" s="67"/>
      <c r="B25" s="9" t="s">
        <v>377</v>
      </c>
      <c r="C25" s="13">
        <f>'外国人（公表）'!C25+'日本人（公表）'!C25</f>
        <v>557</v>
      </c>
      <c r="D25" s="14">
        <f t="shared" si="0"/>
        <v>1260</v>
      </c>
      <c r="E25" s="13">
        <f>'外国人（公表）'!E25+'日本人（公表）'!E25</f>
        <v>615</v>
      </c>
      <c r="F25" s="13">
        <f>'外国人（公表）'!F25+'日本人（公表）'!F25</f>
        <v>645</v>
      </c>
      <c r="G25" s="22"/>
      <c r="H25" s="67"/>
      <c r="I25" s="26" t="s">
        <v>220</v>
      </c>
      <c r="J25" s="13">
        <f>'外国人（公表）'!J25+'日本人（公表）'!J25</f>
        <v>298</v>
      </c>
      <c r="K25" s="14">
        <f t="shared" si="1"/>
        <v>702</v>
      </c>
      <c r="L25" s="13">
        <f>'外国人（公表）'!L25+'日本人（公表）'!L25</f>
        <v>358</v>
      </c>
      <c r="M25" s="13">
        <f>'外国人（公表）'!M25+'日本人（公表）'!M25</f>
        <v>344</v>
      </c>
      <c r="N25" s="22"/>
      <c r="O25" s="67"/>
      <c r="P25" s="9" t="s">
        <v>230</v>
      </c>
      <c r="Q25" s="13">
        <f>'外国人（公表）'!Q25+'日本人（公表）'!Q25</f>
        <v>50</v>
      </c>
      <c r="R25" s="14">
        <f t="shared" si="13"/>
        <v>141</v>
      </c>
      <c r="S25" s="13">
        <f>'外国人（公表）'!S25+'日本人（公表）'!S25</f>
        <v>76</v>
      </c>
      <c r="T25" s="13">
        <f>'外国人（公表）'!T25+'日本人（公表）'!T25</f>
        <v>65</v>
      </c>
      <c r="U25" s="22"/>
      <c r="V25" s="67"/>
      <c r="W25" s="9" t="s">
        <v>196</v>
      </c>
      <c r="X25" s="13">
        <f>'外国人（公表）'!X25+'日本人（公表）'!X25</f>
        <v>68</v>
      </c>
      <c r="Y25" s="14">
        <f t="shared" si="14"/>
        <v>181</v>
      </c>
      <c r="Z25" s="13">
        <f>'外国人（公表）'!Z25+'日本人（公表）'!Z25</f>
        <v>90</v>
      </c>
      <c r="AA25" s="13">
        <f>'外国人（公表）'!AA25+'日本人（公表）'!AA25</f>
        <v>91</v>
      </c>
      <c r="AC25" s="96"/>
      <c r="AD25" s="37" t="s">
        <v>211</v>
      </c>
      <c r="AE25" s="13">
        <f>'外国人（公表）'!AE25+'日本人（公表）'!AE25</f>
        <v>107</v>
      </c>
      <c r="AF25" s="14">
        <f t="shared" si="4"/>
        <v>254</v>
      </c>
      <c r="AG25" s="13">
        <f>'外国人（公表）'!AG25+'日本人（公表）'!AG25</f>
        <v>135</v>
      </c>
      <c r="AH25" s="13">
        <f>'外国人（公表）'!AH25+'日本人（公表）'!AH25</f>
        <v>119</v>
      </c>
      <c r="AJ25" s="66" t="s">
        <v>299</v>
      </c>
      <c r="AK25" s="11" t="s">
        <v>229</v>
      </c>
      <c r="AL25" s="13">
        <f>'外国人（公表）'!AL25+'日本人（公表）'!AL25</f>
        <v>32</v>
      </c>
      <c r="AM25" s="14">
        <f>SUM(AN25:AO25)</f>
        <v>109</v>
      </c>
      <c r="AN25" s="13">
        <f>'外国人（公表）'!AN25+'日本人（公表）'!AN25</f>
        <v>57</v>
      </c>
      <c r="AO25" s="13">
        <f>'外国人（公表）'!AO25+'日本人（公表）'!AO25</f>
        <v>52</v>
      </c>
      <c r="AQ25" s="66" t="s">
        <v>310</v>
      </c>
      <c r="AR25" s="26" t="s">
        <v>342</v>
      </c>
      <c r="AS25" s="13">
        <f>'外国人（公表）'!AS25+'日本人（公表）'!AS25</f>
        <v>37</v>
      </c>
      <c r="AT25" s="14">
        <f t="shared" ref="AT25:AT30" si="17">SUM(AU25:AV25)</f>
        <v>102</v>
      </c>
      <c r="AU25" s="13">
        <f>'外国人（公表）'!AU25+'日本人（公表）'!AU25</f>
        <v>51</v>
      </c>
      <c r="AV25" s="13">
        <f>'外国人（公表）'!AV25+'日本人（公表）'!AV25</f>
        <v>51</v>
      </c>
      <c r="AX25" s="67"/>
      <c r="AY25" s="9" t="s">
        <v>260</v>
      </c>
      <c r="AZ25" s="13">
        <f>'外国人（公表）'!AZ25+'日本人（公表）'!AZ25</f>
        <v>86</v>
      </c>
      <c r="BA25" s="14">
        <f t="shared" si="15"/>
        <v>227</v>
      </c>
      <c r="BB25" s="13">
        <f>'外国人（公表）'!BB25+'日本人（公表）'!BB25</f>
        <v>113</v>
      </c>
      <c r="BC25" s="13">
        <f>'外国人（公表）'!BC25+'日本人（公表）'!BC25</f>
        <v>114</v>
      </c>
      <c r="BE25" s="67"/>
      <c r="BF25" s="9" t="s">
        <v>40</v>
      </c>
      <c r="BG25" s="13">
        <f>'外国人（公表）'!BG25+'日本人（公表）'!BG25</f>
        <v>37</v>
      </c>
      <c r="BH25" s="14">
        <f t="shared" si="12"/>
        <v>83</v>
      </c>
      <c r="BI25" s="13">
        <f>'外国人（公表）'!BI25+'日本人（公表）'!BI25</f>
        <v>47</v>
      </c>
      <c r="BJ25" s="13">
        <f>'外国人（公表）'!BJ25+'日本人（公表）'!BJ25</f>
        <v>36</v>
      </c>
      <c r="BL25" s="67"/>
      <c r="BM25" s="9" t="s">
        <v>269</v>
      </c>
      <c r="BN25" s="13">
        <f>'外国人（公表）'!BN25+'日本人（公表）'!BN25</f>
        <v>61</v>
      </c>
      <c r="BO25" s="14">
        <f t="shared" si="16"/>
        <v>157</v>
      </c>
      <c r="BP25" s="13">
        <f>'外国人（公表）'!BP25+'日本人（公表）'!BP25</f>
        <v>80</v>
      </c>
      <c r="BQ25" s="13">
        <f>'外国人（公表）'!BQ25+'日本人（公表）'!BQ25</f>
        <v>77</v>
      </c>
    </row>
    <row r="26" spans="1:69" s="4" customFormat="1" ht="13.5" customHeight="1" x14ac:dyDescent="0.15">
      <c r="A26" s="67"/>
      <c r="B26" s="9" t="s">
        <v>149</v>
      </c>
      <c r="C26" s="13">
        <f>'外国人（公表）'!C26+'日本人（公表）'!C26</f>
        <v>394</v>
      </c>
      <c r="D26" s="14">
        <f t="shared" si="0"/>
        <v>918</v>
      </c>
      <c r="E26" s="13">
        <f>'外国人（公表）'!E26+'日本人（公表）'!E26</f>
        <v>455</v>
      </c>
      <c r="F26" s="13">
        <f>'外国人（公表）'!F26+'日本人（公表）'!F26</f>
        <v>463</v>
      </c>
      <c r="G26" s="22"/>
      <c r="H26" s="68"/>
      <c r="I26" s="7" t="s">
        <v>14</v>
      </c>
      <c r="J26" s="27">
        <f>SUM(J6:J25)</f>
        <v>7871</v>
      </c>
      <c r="K26" s="27">
        <f>SUM(K6:K25)</f>
        <v>17654</v>
      </c>
      <c r="L26" s="27">
        <f>SUM(L6:L25)</f>
        <v>8719</v>
      </c>
      <c r="M26" s="27">
        <f>SUM(M6:M25)</f>
        <v>8935</v>
      </c>
      <c r="N26" s="22"/>
      <c r="O26" s="67"/>
      <c r="P26" s="9" t="s">
        <v>438</v>
      </c>
      <c r="Q26" s="13">
        <f>'外国人（公表）'!Q26+'日本人（公表）'!Q26</f>
        <v>34</v>
      </c>
      <c r="R26" s="14">
        <f t="shared" si="13"/>
        <v>112</v>
      </c>
      <c r="S26" s="13">
        <f>'外国人（公表）'!S26+'日本人（公表）'!S26</f>
        <v>60</v>
      </c>
      <c r="T26" s="13">
        <f>'外国人（公表）'!T26+'日本人（公表）'!T26</f>
        <v>52</v>
      </c>
      <c r="U26" s="22"/>
      <c r="V26" s="67"/>
      <c r="W26" s="9" t="s">
        <v>198</v>
      </c>
      <c r="X26" s="13">
        <f>'外国人（公表）'!X26+'日本人（公表）'!X26</f>
        <v>31</v>
      </c>
      <c r="Y26" s="14">
        <f t="shared" si="14"/>
        <v>91</v>
      </c>
      <c r="Z26" s="13">
        <f>'外国人（公表）'!Z26+'日本人（公表）'!Z26</f>
        <v>43</v>
      </c>
      <c r="AA26" s="13">
        <f>'外国人（公表）'!AA26+'日本人（公表）'!AA26</f>
        <v>48</v>
      </c>
      <c r="AC26" s="96"/>
      <c r="AD26" s="37" t="s">
        <v>244</v>
      </c>
      <c r="AE26" s="13">
        <f>'外国人（公表）'!AE26+'日本人（公表）'!AE26</f>
        <v>55</v>
      </c>
      <c r="AF26" s="14">
        <f t="shared" si="4"/>
        <v>174</v>
      </c>
      <c r="AG26" s="13">
        <f>'外国人（公表）'!AG26+'日本人（公表）'!AG26</f>
        <v>87</v>
      </c>
      <c r="AH26" s="13">
        <f>'外国人（公表）'!AH26+'日本人（公表）'!AH26</f>
        <v>87</v>
      </c>
      <c r="AJ26" s="96"/>
      <c r="AK26" s="11" t="s">
        <v>453</v>
      </c>
      <c r="AL26" s="13">
        <f>'外国人（公表）'!AL26+'日本人（公表）'!AL26</f>
        <v>55</v>
      </c>
      <c r="AM26" s="14">
        <f>SUM(AN26:AO26)</f>
        <v>167</v>
      </c>
      <c r="AN26" s="13">
        <f>'外国人（公表）'!AN26+'日本人（公表）'!AN26</f>
        <v>81</v>
      </c>
      <c r="AO26" s="13">
        <f>'外国人（公表）'!AO26+'日本人（公表）'!AO26</f>
        <v>86</v>
      </c>
      <c r="AQ26" s="96"/>
      <c r="AR26" s="9" t="s">
        <v>201</v>
      </c>
      <c r="AS26" s="13">
        <f>'外国人（公表）'!AS26+'日本人（公表）'!AS26</f>
        <v>46</v>
      </c>
      <c r="AT26" s="14">
        <f t="shared" si="17"/>
        <v>127</v>
      </c>
      <c r="AU26" s="13">
        <f>'外国人（公表）'!AU26+'日本人（公表）'!AU26</f>
        <v>65</v>
      </c>
      <c r="AV26" s="13">
        <f>'外国人（公表）'!AV26+'日本人（公表）'!AV26</f>
        <v>62</v>
      </c>
      <c r="AX26" s="67"/>
      <c r="AY26" s="11" t="s">
        <v>358</v>
      </c>
      <c r="AZ26" s="13">
        <f>'外国人（公表）'!AZ26+'日本人（公表）'!AZ26</f>
        <v>33</v>
      </c>
      <c r="BA26" s="14">
        <f t="shared" si="15"/>
        <v>86</v>
      </c>
      <c r="BB26" s="13">
        <f>'外国人（公表）'!BB26+'日本人（公表）'!BB26</f>
        <v>47</v>
      </c>
      <c r="BC26" s="13">
        <f>'外国人（公表）'!BC26+'日本人（公表）'!BC26</f>
        <v>39</v>
      </c>
      <c r="BE26" s="67"/>
      <c r="BF26" s="9" t="s">
        <v>83</v>
      </c>
      <c r="BG26" s="13">
        <f>'外国人（公表）'!BG26+'日本人（公表）'!BG26</f>
        <v>81</v>
      </c>
      <c r="BH26" s="14">
        <f t="shared" si="12"/>
        <v>191</v>
      </c>
      <c r="BI26" s="13">
        <f>'外国人（公表）'!BI26+'日本人（公表）'!BI26</f>
        <v>99</v>
      </c>
      <c r="BJ26" s="13">
        <f>'外国人（公表）'!BJ26+'日本人（公表）'!BJ26</f>
        <v>92</v>
      </c>
      <c r="BL26" s="67"/>
      <c r="BM26" s="9" t="s">
        <v>271</v>
      </c>
      <c r="BN26" s="13">
        <f>'外国人（公表）'!BN26+'日本人（公表）'!BN26</f>
        <v>35</v>
      </c>
      <c r="BO26" s="14">
        <f t="shared" si="16"/>
        <v>104</v>
      </c>
      <c r="BP26" s="13">
        <f>'外国人（公表）'!BP26+'日本人（公表）'!BP26</f>
        <v>52</v>
      </c>
      <c r="BQ26" s="13">
        <f>'外国人（公表）'!BQ26+'日本人（公表）'!BQ26</f>
        <v>52</v>
      </c>
    </row>
    <row r="27" spans="1:69" s="4" customFormat="1" ht="13.5" customHeight="1" x14ac:dyDescent="0.15">
      <c r="A27" s="67"/>
      <c r="B27" s="10" t="s">
        <v>140</v>
      </c>
      <c r="C27" s="13">
        <f>'外国人（公表）'!C27+'日本人（公表）'!C27</f>
        <v>668</v>
      </c>
      <c r="D27" s="14">
        <f t="shared" si="0"/>
        <v>1735</v>
      </c>
      <c r="E27" s="13">
        <f>'外国人（公表）'!E27+'日本人（公表）'!E27</f>
        <v>852</v>
      </c>
      <c r="F27" s="13">
        <f>'外国人（公表）'!F27+'日本人（公表）'!F27</f>
        <v>883</v>
      </c>
      <c r="G27" s="22"/>
      <c r="H27" s="66" t="s">
        <v>232</v>
      </c>
      <c r="I27" s="9" t="s">
        <v>101</v>
      </c>
      <c r="J27" s="13">
        <f>'外国人（公表）'!J27+'日本人（公表）'!J27</f>
        <v>416</v>
      </c>
      <c r="K27" s="14">
        <f t="shared" ref="K27:K37" si="18">SUM(L27:M27)</f>
        <v>1012</v>
      </c>
      <c r="L27" s="13">
        <f>'外国人（公表）'!L27+'日本人（公表）'!L27</f>
        <v>490</v>
      </c>
      <c r="M27" s="13">
        <f>'外国人（公表）'!M27+'日本人（公表）'!M27</f>
        <v>522</v>
      </c>
      <c r="N27" s="22"/>
      <c r="O27" s="67"/>
      <c r="P27" s="9" t="s">
        <v>439</v>
      </c>
      <c r="Q27" s="13">
        <f>'外国人（公表）'!Q27+'日本人（公表）'!Q27</f>
        <v>44</v>
      </c>
      <c r="R27" s="14">
        <f t="shared" si="13"/>
        <v>127</v>
      </c>
      <c r="S27" s="13">
        <f>'外国人（公表）'!S27+'日本人（公表）'!S27</f>
        <v>63</v>
      </c>
      <c r="T27" s="13">
        <f>'外国人（公表）'!T27+'日本人（公表）'!T27</f>
        <v>64</v>
      </c>
      <c r="U27" s="22"/>
      <c r="V27" s="67"/>
      <c r="W27" s="9" t="s">
        <v>337</v>
      </c>
      <c r="X27" s="13">
        <f>'外国人（公表）'!X27+'日本人（公表）'!X27</f>
        <v>48</v>
      </c>
      <c r="Y27" s="14">
        <f t="shared" si="14"/>
        <v>153</v>
      </c>
      <c r="Z27" s="13">
        <f>'外国人（公表）'!Z27+'日本人（公表）'!Z27</f>
        <v>78</v>
      </c>
      <c r="AA27" s="13">
        <f>'外国人（公表）'!AA27+'日本人（公表）'!AA27</f>
        <v>75</v>
      </c>
      <c r="AC27" s="96"/>
      <c r="AD27" s="37" t="s">
        <v>381</v>
      </c>
      <c r="AE27" s="13">
        <f>'外国人（公表）'!AE27+'日本人（公表）'!AE27</f>
        <v>124</v>
      </c>
      <c r="AF27" s="14">
        <f t="shared" si="4"/>
        <v>331</v>
      </c>
      <c r="AG27" s="13">
        <f>'外国人（公表）'!AG27+'日本人（公表）'!AG27</f>
        <v>156</v>
      </c>
      <c r="AH27" s="13">
        <f>'外国人（公表）'!AH27+'日本人（公表）'!AH27</f>
        <v>175</v>
      </c>
      <c r="AJ27" s="96"/>
      <c r="AK27" s="11" t="s">
        <v>231</v>
      </c>
      <c r="AL27" s="13">
        <f>'外国人（公表）'!AL27+'日本人（公表）'!AL27</f>
        <v>22</v>
      </c>
      <c r="AM27" s="14">
        <f>SUM(AN27:AO27)</f>
        <v>53</v>
      </c>
      <c r="AN27" s="13">
        <f>'外国人（公表）'!AN27+'日本人（公表）'!AN27</f>
        <v>28</v>
      </c>
      <c r="AO27" s="13">
        <f>'外国人（公表）'!AO27+'日本人（公表）'!AO27</f>
        <v>25</v>
      </c>
      <c r="AQ27" s="96"/>
      <c r="AR27" s="9" t="s">
        <v>343</v>
      </c>
      <c r="AS27" s="13">
        <f>'外国人（公表）'!AS27+'日本人（公表）'!AS27</f>
        <v>267</v>
      </c>
      <c r="AT27" s="14">
        <f t="shared" si="17"/>
        <v>412</v>
      </c>
      <c r="AU27" s="13">
        <f>'外国人（公表）'!AU27+'日本人（公表）'!AU27</f>
        <v>141</v>
      </c>
      <c r="AV27" s="13">
        <f>'外国人（公表）'!AV27+'日本人（公表）'!AV27</f>
        <v>271</v>
      </c>
      <c r="AX27" s="67"/>
      <c r="AY27" s="9" t="s">
        <v>221</v>
      </c>
      <c r="AZ27" s="13">
        <f>'外国人（公表）'!AZ27+'日本人（公表）'!AZ27</f>
        <v>159</v>
      </c>
      <c r="BA27" s="14">
        <f t="shared" si="15"/>
        <v>379</v>
      </c>
      <c r="BB27" s="13">
        <f>'外国人（公表）'!BB27+'日本人（公表）'!BB27</f>
        <v>176</v>
      </c>
      <c r="BC27" s="13">
        <f>'外国人（公表）'!BC27+'日本人（公表）'!BC27</f>
        <v>203</v>
      </c>
      <c r="BE27" s="67"/>
      <c r="BF27" s="9" t="s">
        <v>129</v>
      </c>
      <c r="BG27" s="13">
        <f>'外国人（公表）'!BG27+'日本人（公表）'!BG27</f>
        <v>23</v>
      </c>
      <c r="BH27" s="14">
        <f t="shared" si="12"/>
        <v>57</v>
      </c>
      <c r="BI27" s="13">
        <f>'外国人（公表）'!BI27+'日本人（公表）'!BI27</f>
        <v>33</v>
      </c>
      <c r="BJ27" s="13">
        <f>'外国人（公表）'!BJ27+'日本人（公表）'!BJ27</f>
        <v>24</v>
      </c>
      <c r="BL27" s="67"/>
      <c r="BM27" s="9" t="s">
        <v>252</v>
      </c>
      <c r="BN27" s="13">
        <f>'外国人（公表）'!BN27+'日本人（公表）'!BN27</f>
        <v>45</v>
      </c>
      <c r="BO27" s="14">
        <f t="shared" si="16"/>
        <v>140</v>
      </c>
      <c r="BP27" s="13">
        <f>'外国人（公表）'!BP27+'日本人（公表）'!BP27</f>
        <v>70</v>
      </c>
      <c r="BQ27" s="13">
        <f>'外国人（公表）'!BQ27+'日本人（公表）'!BQ27</f>
        <v>70</v>
      </c>
    </row>
    <row r="28" spans="1:69" s="4" customFormat="1" ht="13.5" customHeight="1" x14ac:dyDescent="0.15">
      <c r="A28" s="67"/>
      <c r="B28" s="9" t="s">
        <v>202</v>
      </c>
      <c r="C28" s="13">
        <f>'外国人（公表）'!C28+'日本人（公表）'!C28</f>
        <v>426</v>
      </c>
      <c r="D28" s="14">
        <f t="shared" si="0"/>
        <v>892</v>
      </c>
      <c r="E28" s="13">
        <f>'外国人（公表）'!E28+'日本人（公表）'!E28</f>
        <v>416</v>
      </c>
      <c r="F28" s="13">
        <f>'外国人（公表）'!F28+'日本人（公表）'!F28</f>
        <v>476</v>
      </c>
      <c r="G28" s="22"/>
      <c r="H28" s="67"/>
      <c r="I28" s="9" t="s">
        <v>1</v>
      </c>
      <c r="J28" s="13">
        <f>'外国人（公表）'!J28+'日本人（公表）'!J28</f>
        <v>190</v>
      </c>
      <c r="K28" s="14">
        <f t="shared" si="18"/>
        <v>436</v>
      </c>
      <c r="L28" s="13">
        <f>'外国人（公表）'!L28+'日本人（公表）'!L28</f>
        <v>216</v>
      </c>
      <c r="M28" s="13">
        <f>'外国人（公表）'!M28+'日本人（公表）'!M28</f>
        <v>220</v>
      </c>
      <c r="N28" s="22"/>
      <c r="O28" s="68"/>
      <c r="P28" s="17" t="s">
        <v>14</v>
      </c>
      <c r="Q28" s="14">
        <f>SUM(Q18:Q27)</f>
        <v>653</v>
      </c>
      <c r="R28" s="14">
        <f>SUM(R18:R27)</f>
        <v>1776</v>
      </c>
      <c r="S28" s="14">
        <f>SUM(S18:S27)</f>
        <v>916</v>
      </c>
      <c r="T28" s="14">
        <f>SUM(T18:T27)</f>
        <v>860</v>
      </c>
      <c r="U28" s="22"/>
      <c r="V28" s="67"/>
      <c r="W28" s="9" t="s">
        <v>200</v>
      </c>
      <c r="X28" s="13">
        <f>'外国人（公表）'!X28+'日本人（公表）'!X28</f>
        <v>24</v>
      </c>
      <c r="Y28" s="14">
        <f t="shared" si="14"/>
        <v>68</v>
      </c>
      <c r="Z28" s="13">
        <f>'外国人（公表）'!Z28+'日本人（公表）'!Z28</f>
        <v>32</v>
      </c>
      <c r="AA28" s="13">
        <f>'外国人（公表）'!AA28+'日本人（公表）'!AA28</f>
        <v>36</v>
      </c>
      <c r="AC28" s="97"/>
      <c r="AD28" s="38" t="s">
        <v>14</v>
      </c>
      <c r="AE28" s="41">
        <f>SUM(AE6:AE27)</f>
        <v>1990</v>
      </c>
      <c r="AF28" s="41">
        <f>SUM(AF6:AF27)</f>
        <v>4896</v>
      </c>
      <c r="AG28" s="41">
        <f>SUM(AG6:AG27)</f>
        <v>2374</v>
      </c>
      <c r="AH28" s="41">
        <f>SUM(AH6:AH27)</f>
        <v>2522</v>
      </c>
      <c r="AJ28" s="96"/>
      <c r="AK28" s="11" t="s">
        <v>233</v>
      </c>
      <c r="AL28" s="13">
        <f>'外国人（公表）'!AL28+'日本人（公表）'!AL28</f>
        <v>12</v>
      </c>
      <c r="AM28" s="14">
        <f>SUM(AN28:AO28)</f>
        <v>29</v>
      </c>
      <c r="AN28" s="13">
        <f>'外国人（公表）'!AN28+'日本人（公表）'!AN28</f>
        <v>14</v>
      </c>
      <c r="AO28" s="13">
        <f>'外国人（公表）'!AO28+'日本人（公表）'!AO28</f>
        <v>15</v>
      </c>
      <c r="AQ28" s="96"/>
      <c r="AR28" s="11" t="s">
        <v>345</v>
      </c>
      <c r="AS28" s="13">
        <f>'外国人（公表）'!AS28+'日本人（公表）'!AS28</f>
        <v>272</v>
      </c>
      <c r="AT28" s="14">
        <f t="shared" si="17"/>
        <v>750</v>
      </c>
      <c r="AU28" s="13">
        <f>'外国人（公表）'!AU28+'日本人（公表）'!AU28</f>
        <v>383</v>
      </c>
      <c r="AV28" s="13">
        <f>'外国人（公表）'!AV28+'日本人（公表）'!AV28</f>
        <v>367</v>
      </c>
      <c r="AX28" s="68"/>
      <c r="AY28" s="7" t="s">
        <v>14</v>
      </c>
      <c r="AZ28" s="27">
        <f>SUM(AZ22:AZ27)</f>
        <v>507</v>
      </c>
      <c r="BA28" s="27">
        <f>SUM(BA22:BA27)</f>
        <v>1294</v>
      </c>
      <c r="BB28" s="27">
        <f>SUM(BB22:BB27)</f>
        <v>645</v>
      </c>
      <c r="BC28" s="27">
        <f>SUM(BC22:BC27)</f>
        <v>649</v>
      </c>
      <c r="BE28" s="68"/>
      <c r="BF28" s="17" t="s">
        <v>14</v>
      </c>
      <c r="BG28" s="54">
        <f>SUM(BG17:BG27)</f>
        <v>928</v>
      </c>
      <c r="BH28" s="54">
        <f>SUM(BH17:BH27)</f>
        <v>2082</v>
      </c>
      <c r="BI28" s="54">
        <f>SUM(BI17:BI27)</f>
        <v>1017</v>
      </c>
      <c r="BJ28" s="54">
        <f>SUM(BJ17:BJ27)</f>
        <v>1065</v>
      </c>
      <c r="BL28" s="67"/>
      <c r="BM28" s="9" t="s">
        <v>277</v>
      </c>
      <c r="BN28" s="13">
        <f>'外国人（公表）'!BN28+'日本人（公表）'!BN28</f>
        <v>240</v>
      </c>
      <c r="BO28" s="14">
        <f t="shared" si="16"/>
        <v>592</v>
      </c>
      <c r="BP28" s="13">
        <f>'外国人（公表）'!BP28+'日本人（公表）'!BP28</f>
        <v>296</v>
      </c>
      <c r="BQ28" s="13">
        <f>'外国人（公表）'!BQ28+'日本人（公表）'!BQ28</f>
        <v>296</v>
      </c>
    </row>
    <row r="29" spans="1:69" s="4" customFormat="1" ht="13.5" customHeight="1" x14ac:dyDescent="0.15">
      <c r="A29" s="67"/>
      <c r="B29" s="9" t="s">
        <v>410</v>
      </c>
      <c r="C29" s="13">
        <f>'外国人（公表）'!C29+'日本人（公表）'!C29</f>
        <v>541</v>
      </c>
      <c r="D29" s="14">
        <f t="shared" si="0"/>
        <v>1243</v>
      </c>
      <c r="E29" s="13">
        <f>'外国人（公表）'!E29+'日本人（公表）'!E29</f>
        <v>627</v>
      </c>
      <c r="F29" s="13">
        <f>'外国人（公表）'!F29+'日本人（公表）'!F29</f>
        <v>616</v>
      </c>
      <c r="G29" s="22"/>
      <c r="H29" s="67"/>
      <c r="I29" s="9" t="s">
        <v>398</v>
      </c>
      <c r="J29" s="13">
        <f>'外国人（公表）'!J29+'日本人（公表）'!J29</f>
        <v>366</v>
      </c>
      <c r="K29" s="14">
        <f t="shared" si="18"/>
        <v>944</v>
      </c>
      <c r="L29" s="13">
        <f>'外国人（公表）'!L29+'日本人（公表）'!L29</f>
        <v>453</v>
      </c>
      <c r="M29" s="13">
        <f>'外国人（公表）'!M29+'日本人（公表）'!M29</f>
        <v>491</v>
      </c>
      <c r="N29" s="22"/>
      <c r="O29" s="66" t="s">
        <v>373</v>
      </c>
      <c r="P29" s="26" t="s">
        <v>261</v>
      </c>
      <c r="Q29" s="13">
        <f>'外国人（公表）'!Q29+'日本人（公表）'!Q29</f>
        <v>48</v>
      </c>
      <c r="R29" s="14">
        <f t="shared" ref="R29:R40" si="19">SUM(S29:T29)</f>
        <v>148</v>
      </c>
      <c r="S29" s="13">
        <f>'外国人（公表）'!S29+'日本人（公表）'!S29</f>
        <v>72</v>
      </c>
      <c r="T29" s="13">
        <f>'外国人（公表）'!T29+'日本人（公表）'!T29</f>
        <v>76</v>
      </c>
      <c r="U29" s="22"/>
      <c r="V29" s="67"/>
      <c r="W29" s="9" t="s">
        <v>444</v>
      </c>
      <c r="X29" s="13">
        <f>'外国人（公表）'!X29+'日本人（公表）'!X29</f>
        <v>35</v>
      </c>
      <c r="Y29" s="14">
        <f t="shared" si="14"/>
        <v>85</v>
      </c>
      <c r="Z29" s="13">
        <f>'外国人（公表）'!Z29+'日本人（公表）'!Z29</f>
        <v>42</v>
      </c>
      <c r="AA29" s="13">
        <f>'外国人（公表）'!AA29+'日本人（公表）'!AA29</f>
        <v>43</v>
      </c>
      <c r="AC29" s="71" t="s">
        <v>110</v>
      </c>
      <c r="AD29" s="37" t="s">
        <v>335</v>
      </c>
      <c r="AE29" s="13">
        <f>'外国人（公表）'!AE29+'日本人（公表）'!AE29</f>
        <v>35</v>
      </c>
      <c r="AF29" s="14">
        <f t="shared" ref="AF29:AF35" si="20">SUM(AG29:AH29)</f>
        <v>93</v>
      </c>
      <c r="AG29" s="13">
        <f>'外国人（公表）'!AG29+'日本人（公表）'!AG29</f>
        <v>51</v>
      </c>
      <c r="AH29" s="13">
        <f>'外国人（公表）'!AH29+'日本人（公表）'!AH29</f>
        <v>42</v>
      </c>
      <c r="AJ29" s="97"/>
      <c r="AK29" s="17" t="s">
        <v>14</v>
      </c>
      <c r="AL29" s="14">
        <f>SUM(AL25:AL28)</f>
        <v>121</v>
      </c>
      <c r="AM29" s="14">
        <f>SUM(AM25:AM28)</f>
        <v>358</v>
      </c>
      <c r="AN29" s="14">
        <f>SUM(AN25:AN28)</f>
        <v>180</v>
      </c>
      <c r="AO29" s="14">
        <f>SUM(AO25:AO28)</f>
        <v>178</v>
      </c>
      <c r="AQ29" s="96"/>
      <c r="AR29" s="11" t="s">
        <v>64</v>
      </c>
      <c r="AS29" s="13">
        <f>'外国人（公表）'!AS29+'日本人（公表）'!AS29</f>
        <v>54</v>
      </c>
      <c r="AT29" s="14">
        <f t="shared" si="17"/>
        <v>166</v>
      </c>
      <c r="AU29" s="13">
        <f>'外国人（公表）'!AU29+'日本人（公表）'!AU29</f>
        <v>83</v>
      </c>
      <c r="AV29" s="13">
        <f>'外国人（公表）'!AV29+'日本人（公表）'!AV29</f>
        <v>83</v>
      </c>
      <c r="AX29" s="66" t="s">
        <v>43</v>
      </c>
      <c r="AY29" s="9" t="s">
        <v>125</v>
      </c>
      <c r="AZ29" s="13">
        <f>'外国人（公表）'!AZ29+'日本人（公表）'!AZ29</f>
        <v>23</v>
      </c>
      <c r="BA29" s="14">
        <f t="shared" ref="BA29:BA39" si="21">SUM(BB29:BC29)</f>
        <v>51</v>
      </c>
      <c r="BB29" s="13">
        <f>'外国人（公表）'!BB29+'日本人（公表）'!BB29</f>
        <v>20</v>
      </c>
      <c r="BC29" s="13">
        <f>'外国人（公表）'!BC29+'日本人（公表）'!BC29</f>
        <v>31</v>
      </c>
      <c r="BE29" s="66" t="s">
        <v>169</v>
      </c>
      <c r="BF29" s="26" t="s">
        <v>85</v>
      </c>
      <c r="BG29" s="13">
        <f>'外国人（公表）'!BG29+'日本人（公表）'!BG29</f>
        <v>27</v>
      </c>
      <c r="BH29" s="14">
        <f t="shared" ref="BH29:BH38" si="22">SUM(BI29:BJ29)</f>
        <v>58</v>
      </c>
      <c r="BI29" s="13">
        <f>'外国人（公表）'!BI29+'日本人（公表）'!BI29</f>
        <v>32</v>
      </c>
      <c r="BJ29" s="13">
        <f>'外国人（公表）'!BJ29+'日本人（公表）'!BJ29</f>
        <v>26</v>
      </c>
      <c r="BL29" s="67"/>
      <c r="BM29" s="9" t="s">
        <v>278</v>
      </c>
      <c r="BN29" s="13">
        <f>'外国人（公表）'!BN29+'日本人（公表）'!BN29</f>
        <v>156</v>
      </c>
      <c r="BO29" s="14">
        <f t="shared" si="16"/>
        <v>451</v>
      </c>
      <c r="BP29" s="13">
        <f>'外国人（公表）'!BP29+'日本人（公表）'!BP29</f>
        <v>215</v>
      </c>
      <c r="BQ29" s="13">
        <f>'外国人（公表）'!BQ29+'日本人（公表）'!BQ29</f>
        <v>236</v>
      </c>
    </row>
    <row r="30" spans="1:69" s="4" customFormat="1" ht="13.5" customHeight="1" x14ac:dyDescent="0.15">
      <c r="A30" s="67"/>
      <c r="B30" s="9" t="s">
        <v>411</v>
      </c>
      <c r="C30" s="13">
        <f>'外国人（公表）'!C30+'日本人（公表）'!C30</f>
        <v>479</v>
      </c>
      <c r="D30" s="14">
        <f t="shared" si="0"/>
        <v>1128</v>
      </c>
      <c r="E30" s="13">
        <f>'外国人（公表）'!E30+'日本人（公表）'!E30</f>
        <v>553</v>
      </c>
      <c r="F30" s="13">
        <f>'外国人（公表）'!F30+'日本人（公表）'!F30</f>
        <v>575</v>
      </c>
      <c r="G30" s="22"/>
      <c r="H30" s="67"/>
      <c r="I30" s="9" t="s">
        <v>466</v>
      </c>
      <c r="J30" s="13">
        <f>'外国人（公表）'!J30+'日本人（公表）'!J30</f>
        <v>483</v>
      </c>
      <c r="K30" s="14">
        <f t="shared" si="18"/>
        <v>1004</v>
      </c>
      <c r="L30" s="13">
        <f>'外国人（公表）'!L30+'日本人（公表）'!L30</f>
        <v>504</v>
      </c>
      <c r="M30" s="13">
        <f>'外国人（公表）'!M30+'日本人（公表）'!M30</f>
        <v>500</v>
      </c>
      <c r="N30" s="22"/>
      <c r="O30" s="67"/>
      <c r="P30" s="9" t="s">
        <v>440</v>
      </c>
      <c r="Q30" s="13">
        <f>'外国人（公表）'!Q30+'日本人（公表）'!Q30</f>
        <v>378</v>
      </c>
      <c r="R30" s="14">
        <f t="shared" si="19"/>
        <v>840</v>
      </c>
      <c r="S30" s="13">
        <f>'外国人（公表）'!S30+'日本人（公表）'!S30</f>
        <v>420</v>
      </c>
      <c r="T30" s="13">
        <f>'外国人（公表）'!T30+'日本人（公表）'!T30</f>
        <v>420</v>
      </c>
      <c r="U30" s="22"/>
      <c r="V30" s="68"/>
      <c r="W30" s="17" t="s">
        <v>14</v>
      </c>
      <c r="X30" s="14">
        <f>SUM(X20:X29)</f>
        <v>362</v>
      </c>
      <c r="Y30" s="14">
        <f>SUM(Y20:Y29)</f>
        <v>1035</v>
      </c>
      <c r="Z30" s="14">
        <f>SUM(Z20:Z29)</f>
        <v>522</v>
      </c>
      <c r="AA30" s="14">
        <f>SUM(AA20:AA29)</f>
        <v>513</v>
      </c>
      <c r="AC30" s="72"/>
      <c r="AD30" s="37" t="s">
        <v>288</v>
      </c>
      <c r="AE30" s="13">
        <f>'外国人（公表）'!AE30+'日本人（公表）'!AE30</f>
        <v>65</v>
      </c>
      <c r="AF30" s="14">
        <f t="shared" si="20"/>
        <v>180</v>
      </c>
      <c r="AG30" s="13">
        <f>'外国人（公表）'!AG30+'日本人（公表）'!AG30</f>
        <v>88</v>
      </c>
      <c r="AH30" s="13">
        <f>'外国人（公表）'!AH30+'日本人（公表）'!AH30</f>
        <v>92</v>
      </c>
      <c r="AJ30" s="66" t="s">
        <v>98</v>
      </c>
      <c r="AK30" s="47" t="s">
        <v>235</v>
      </c>
      <c r="AL30" s="13">
        <f>'外国人（公表）'!AL30+'日本人（公表）'!AL30</f>
        <v>27</v>
      </c>
      <c r="AM30" s="14">
        <f>SUM(AN30:AO30)</f>
        <v>87</v>
      </c>
      <c r="AN30" s="13">
        <f>'外国人（公表）'!AN30+'日本人（公表）'!AN30</f>
        <v>44</v>
      </c>
      <c r="AO30" s="13">
        <f>'外国人（公表）'!AO30+'日本人（公表）'!AO30</f>
        <v>43</v>
      </c>
      <c r="AQ30" s="96"/>
      <c r="AR30" s="11" t="s">
        <v>346</v>
      </c>
      <c r="AS30" s="13">
        <f>'外国人（公表）'!AS30+'日本人（公表）'!AS30</f>
        <v>87</v>
      </c>
      <c r="AT30" s="14">
        <f t="shared" si="17"/>
        <v>182</v>
      </c>
      <c r="AU30" s="13">
        <f>'外国人（公表）'!AU30+'日本人（公表）'!AU30</f>
        <v>80</v>
      </c>
      <c r="AV30" s="13">
        <f>'外国人（公表）'!AV30+'日本人（公表）'!AV30</f>
        <v>102</v>
      </c>
      <c r="AX30" s="67"/>
      <c r="AY30" s="9" t="s">
        <v>109</v>
      </c>
      <c r="AZ30" s="13">
        <f>'外国人（公表）'!AZ30+'日本人（公表）'!AZ30</f>
        <v>262</v>
      </c>
      <c r="BA30" s="14">
        <f t="shared" si="21"/>
        <v>652</v>
      </c>
      <c r="BB30" s="13">
        <f>'外国人（公表）'!BB30+'日本人（公表）'!BB30</f>
        <v>321</v>
      </c>
      <c r="BC30" s="13">
        <f>'外国人（公表）'!BC30+'日本人（公表）'!BC30</f>
        <v>331</v>
      </c>
      <c r="BE30" s="67"/>
      <c r="BF30" s="9" t="s">
        <v>87</v>
      </c>
      <c r="BG30" s="13">
        <f>'外国人（公表）'!BG30+'日本人（公表）'!BG30</f>
        <v>28</v>
      </c>
      <c r="BH30" s="14">
        <f t="shared" si="22"/>
        <v>60</v>
      </c>
      <c r="BI30" s="13">
        <f>'外国人（公表）'!BI30+'日本人（公表）'!BI30</f>
        <v>30</v>
      </c>
      <c r="BJ30" s="13">
        <f>'外国人（公表）'!BJ30+'日本人（公表）'!BJ30</f>
        <v>30</v>
      </c>
      <c r="BL30" s="67"/>
      <c r="BM30" s="9" t="s">
        <v>0</v>
      </c>
      <c r="BN30" s="13">
        <f>'外国人（公表）'!BN30+'日本人（公表）'!BN30</f>
        <v>28</v>
      </c>
      <c r="BO30" s="14">
        <f t="shared" si="16"/>
        <v>92</v>
      </c>
      <c r="BP30" s="13">
        <f>'外国人（公表）'!BP30+'日本人（公表）'!BP30</f>
        <v>44</v>
      </c>
      <c r="BQ30" s="13">
        <f>'外国人（公表）'!BQ30+'日本人（公表）'!BQ30</f>
        <v>48</v>
      </c>
    </row>
    <row r="31" spans="1:69" s="4" customFormat="1" ht="13.5" customHeight="1" x14ac:dyDescent="0.15">
      <c r="A31" s="67"/>
      <c r="B31" s="11" t="s">
        <v>412</v>
      </c>
      <c r="C31" s="13">
        <f>'外国人（公表）'!C31+'日本人（公表）'!C31</f>
        <v>277</v>
      </c>
      <c r="D31" s="14">
        <f t="shared" si="0"/>
        <v>634</v>
      </c>
      <c r="E31" s="13">
        <f>'外国人（公表）'!E31+'日本人（公表）'!E31</f>
        <v>324</v>
      </c>
      <c r="F31" s="13">
        <f>'外国人（公表）'!F31+'日本人（公表）'!F31</f>
        <v>310</v>
      </c>
      <c r="G31" s="22"/>
      <c r="H31" s="67"/>
      <c r="I31" s="9" t="s">
        <v>54</v>
      </c>
      <c r="J31" s="13">
        <f>'外国人（公表）'!J31+'日本人（公表）'!J31</f>
        <v>452</v>
      </c>
      <c r="K31" s="14">
        <f t="shared" si="18"/>
        <v>1462</v>
      </c>
      <c r="L31" s="13">
        <f>'外国人（公表）'!L31+'日本人（公表）'!L31</f>
        <v>701</v>
      </c>
      <c r="M31" s="13">
        <f>'外国人（公表）'!M31+'日本人（公表）'!M31</f>
        <v>761</v>
      </c>
      <c r="N31" s="22"/>
      <c r="O31" s="67"/>
      <c r="P31" s="9" t="s">
        <v>37</v>
      </c>
      <c r="Q31" s="13">
        <f>'外国人（公表）'!Q31+'日本人（公表）'!Q31</f>
        <v>163</v>
      </c>
      <c r="R31" s="14">
        <f t="shared" si="19"/>
        <v>386</v>
      </c>
      <c r="S31" s="13">
        <f>'外国人（公表）'!S31+'日本人（公表）'!S31</f>
        <v>197</v>
      </c>
      <c r="T31" s="13">
        <f>'外国人（公表）'!T31+'日本人（公表）'!T31</f>
        <v>189</v>
      </c>
      <c r="U31" s="22"/>
      <c r="V31" s="66" t="s">
        <v>6</v>
      </c>
      <c r="W31" s="26" t="s">
        <v>446</v>
      </c>
      <c r="X31" s="13">
        <f>'外国人（公表）'!X31+'日本人（公表）'!X31</f>
        <v>75</v>
      </c>
      <c r="Y31" s="14">
        <f t="shared" ref="Y31:Y36" si="23">SUM(Z31:AA31)</f>
        <v>211</v>
      </c>
      <c r="Z31" s="13">
        <f>'外国人（公表）'!Z31+'日本人（公表）'!Z31</f>
        <v>114</v>
      </c>
      <c r="AA31" s="13">
        <f>'外国人（公表）'!AA31+'日本人（公表）'!AA31</f>
        <v>97</v>
      </c>
      <c r="AC31" s="72"/>
      <c r="AD31" s="37" t="s">
        <v>449</v>
      </c>
      <c r="AE31" s="13">
        <f>'外国人（公表）'!AE31+'日本人（公表）'!AE31</f>
        <v>26</v>
      </c>
      <c r="AF31" s="14">
        <f t="shared" si="20"/>
        <v>71</v>
      </c>
      <c r="AG31" s="13">
        <f>'外国人（公表）'!AG31+'日本人（公表）'!AG31</f>
        <v>40</v>
      </c>
      <c r="AH31" s="13">
        <f>'外国人（公表）'!AH31+'日本人（公表）'!AH31</f>
        <v>31</v>
      </c>
      <c r="AJ31" s="67"/>
      <c r="AK31" s="11" t="s">
        <v>237</v>
      </c>
      <c r="AL31" s="13">
        <f>'外国人（公表）'!AL31+'日本人（公表）'!AL31</f>
        <v>41</v>
      </c>
      <c r="AM31" s="14">
        <f>SUM(AN31:AO31)</f>
        <v>145</v>
      </c>
      <c r="AN31" s="13">
        <f>'外国人（公表）'!AN31+'日本人（公表）'!AN31</f>
        <v>71</v>
      </c>
      <c r="AO31" s="13">
        <f>'外国人（公表）'!AO31+'日本人（公表）'!AO31</f>
        <v>74</v>
      </c>
      <c r="AQ31" s="97"/>
      <c r="AR31" s="7" t="s">
        <v>14</v>
      </c>
      <c r="AS31" s="27">
        <f>SUM(AS25:AS30)</f>
        <v>763</v>
      </c>
      <c r="AT31" s="27">
        <f>SUM(AT25:AT30)</f>
        <v>1739</v>
      </c>
      <c r="AU31" s="27">
        <f>SUM(AU25:AU30)</f>
        <v>803</v>
      </c>
      <c r="AV31" s="27">
        <f>SUM(AV25:AV30)</f>
        <v>936</v>
      </c>
      <c r="AX31" s="67"/>
      <c r="AY31" s="9" t="s">
        <v>262</v>
      </c>
      <c r="AZ31" s="13">
        <f>'外国人（公表）'!AZ31+'日本人（公表）'!AZ31</f>
        <v>215</v>
      </c>
      <c r="BA31" s="14">
        <f t="shared" si="21"/>
        <v>472</v>
      </c>
      <c r="BB31" s="13">
        <f>'外国人（公表）'!BB31+'日本人（公表）'!BB31</f>
        <v>232</v>
      </c>
      <c r="BC31" s="13">
        <f>'外国人（公表）'!BC31+'日本人（公表）'!BC31</f>
        <v>240</v>
      </c>
      <c r="BE31" s="67"/>
      <c r="BF31" s="9" t="s">
        <v>91</v>
      </c>
      <c r="BG31" s="13">
        <f>'外国人（公表）'!BG31+'日本人（公表）'!BG31</f>
        <v>53</v>
      </c>
      <c r="BH31" s="14">
        <f t="shared" si="22"/>
        <v>111</v>
      </c>
      <c r="BI31" s="13">
        <f>'外国人（公表）'!BI31+'日本人（公表）'!BI31</f>
        <v>58</v>
      </c>
      <c r="BJ31" s="13">
        <f>'外国人（公表）'!BJ31+'日本人（公表）'!BJ31</f>
        <v>53</v>
      </c>
      <c r="BL31" s="67"/>
      <c r="BM31" s="9" t="s">
        <v>458</v>
      </c>
      <c r="BN31" s="13">
        <f>'外国人（公表）'!BN31+'日本人（公表）'!BN31</f>
        <v>65</v>
      </c>
      <c r="BO31" s="14">
        <f t="shared" si="16"/>
        <v>172</v>
      </c>
      <c r="BP31" s="13">
        <f>'外国人（公表）'!BP31+'日本人（公表）'!BP31</f>
        <v>90</v>
      </c>
      <c r="BQ31" s="13">
        <f>'外国人（公表）'!BQ31+'日本人（公表）'!BQ31</f>
        <v>82</v>
      </c>
    </row>
    <row r="32" spans="1:69" s="4" customFormat="1" ht="13.5" customHeight="1" x14ac:dyDescent="0.15">
      <c r="A32" s="67"/>
      <c r="B32" s="11" t="s">
        <v>413</v>
      </c>
      <c r="C32" s="13">
        <f>'外国人（公表）'!C32+'日本人（公表）'!C32</f>
        <v>294</v>
      </c>
      <c r="D32" s="14">
        <f t="shared" si="0"/>
        <v>708</v>
      </c>
      <c r="E32" s="13">
        <f>'外国人（公表）'!E32+'日本人（公表）'!E32</f>
        <v>347</v>
      </c>
      <c r="F32" s="13">
        <f>'外国人（公表）'!F32+'日本人（公表）'!F32</f>
        <v>361</v>
      </c>
      <c r="G32" s="22"/>
      <c r="H32" s="67"/>
      <c r="I32" s="9" t="s">
        <v>333</v>
      </c>
      <c r="J32" s="13">
        <f>'外国人（公表）'!J32+'日本人（公表）'!J32</f>
        <v>54</v>
      </c>
      <c r="K32" s="14">
        <f t="shared" si="18"/>
        <v>143</v>
      </c>
      <c r="L32" s="13">
        <f>'外国人（公表）'!L32+'日本人（公表）'!L32</f>
        <v>72</v>
      </c>
      <c r="M32" s="13">
        <f>'外国人（公表）'!M32+'日本人（公表）'!M32</f>
        <v>71</v>
      </c>
      <c r="N32" s="22"/>
      <c r="O32" s="67"/>
      <c r="P32" s="9" t="s">
        <v>265</v>
      </c>
      <c r="Q32" s="13">
        <f>'外国人（公表）'!Q32+'日本人（公表）'!Q32</f>
        <v>94</v>
      </c>
      <c r="R32" s="14">
        <f t="shared" si="19"/>
        <v>210</v>
      </c>
      <c r="S32" s="13">
        <f>'外国人（公表）'!S32+'日本人（公表）'!S32</f>
        <v>115</v>
      </c>
      <c r="T32" s="13">
        <f>'外国人（公表）'!T32+'日本人（公表）'!T32</f>
        <v>95</v>
      </c>
      <c r="U32" s="22"/>
      <c r="V32" s="67"/>
      <c r="W32" s="26" t="s">
        <v>379</v>
      </c>
      <c r="X32" s="13">
        <f>'外国人（公表）'!X32+'日本人（公表）'!X32</f>
        <v>61</v>
      </c>
      <c r="Y32" s="14">
        <f t="shared" si="23"/>
        <v>160</v>
      </c>
      <c r="Z32" s="13">
        <f>'外国人（公表）'!Z32+'日本人（公表）'!Z32</f>
        <v>73</v>
      </c>
      <c r="AA32" s="13">
        <f>'外国人（公表）'!AA32+'日本人（公表）'!AA32</f>
        <v>87</v>
      </c>
      <c r="AC32" s="72"/>
      <c r="AD32" s="37" t="s">
        <v>450</v>
      </c>
      <c r="AE32" s="13">
        <f>'外国人（公表）'!AE32+'日本人（公表）'!AE32</f>
        <v>30</v>
      </c>
      <c r="AF32" s="14">
        <f t="shared" si="20"/>
        <v>77</v>
      </c>
      <c r="AG32" s="13">
        <f>'外国人（公表）'!AG32+'日本人（公表）'!AG32</f>
        <v>39</v>
      </c>
      <c r="AH32" s="13">
        <f>'外国人（公表）'!AH32+'日本人（公表）'!AH32</f>
        <v>38</v>
      </c>
      <c r="AJ32" s="67"/>
      <c r="AK32" s="46" t="s">
        <v>454</v>
      </c>
      <c r="AL32" s="13">
        <f>'外国人（公表）'!AL32+'日本人（公表）'!AL32</f>
        <v>46</v>
      </c>
      <c r="AM32" s="14">
        <f>SUM(AN32:AO32)</f>
        <v>139</v>
      </c>
      <c r="AN32" s="13">
        <f>'外国人（公表）'!AN32+'日本人（公表）'!AN32</f>
        <v>69</v>
      </c>
      <c r="AO32" s="13">
        <f>'外国人（公表）'!AO32+'日本人（公表）'!AO32</f>
        <v>70</v>
      </c>
      <c r="AQ32" s="98" t="s">
        <v>99</v>
      </c>
      <c r="AR32" s="9" t="s">
        <v>349</v>
      </c>
      <c r="AS32" s="13">
        <f>'外国人（公表）'!AS32+'日本人（公表）'!AS32</f>
        <v>104</v>
      </c>
      <c r="AT32" s="14">
        <f>SUM(AU32:AV32)</f>
        <v>292</v>
      </c>
      <c r="AU32" s="13">
        <f>'外国人（公表）'!AU32+'日本人（公表）'!AU32</f>
        <v>145</v>
      </c>
      <c r="AV32" s="13">
        <f>'外国人（公表）'!AV32+'日本人（公表）'!AV32</f>
        <v>147</v>
      </c>
      <c r="AX32" s="67"/>
      <c r="AY32" s="11" t="s">
        <v>315</v>
      </c>
      <c r="AZ32" s="13">
        <f>'外国人（公表）'!AZ32+'日本人（公表）'!AZ32</f>
        <v>211</v>
      </c>
      <c r="BA32" s="14">
        <f t="shared" si="21"/>
        <v>390</v>
      </c>
      <c r="BB32" s="13">
        <f>'外国人（公表）'!BB32+'日本人（公表）'!BB32</f>
        <v>173</v>
      </c>
      <c r="BC32" s="13">
        <f>'外国人（公表）'!BC32+'日本人（公表）'!BC32</f>
        <v>217</v>
      </c>
      <c r="BE32" s="67"/>
      <c r="BF32" s="9" t="s">
        <v>130</v>
      </c>
      <c r="BG32" s="13">
        <f>'外国人（公表）'!BG32+'日本人（公表）'!BG32</f>
        <v>104</v>
      </c>
      <c r="BH32" s="14">
        <f t="shared" si="22"/>
        <v>237</v>
      </c>
      <c r="BI32" s="13">
        <f>'外国人（公表）'!BI32+'日本人（公表）'!BI32</f>
        <v>108</v>
      </c>
      <c r="BJ32" s="13">
        <f>'外国人（公表）'!BJ32+'日本人（公表）'!BJ32</f>
        <v>129</v>
      </c>
      <c r="BL32" s="67"/>
      <c r="BM32" s="9" t="s">
        <v>279</v>
      </c>
      <c r="BN32" s="13">
        <f>'外国人（公表）'!BN32+'日本人（公表）'!BN32</f>
        <v>86</v>
      </c>
      <c r="BO32" s="14">
        <f t="shared" si="16"/>
        <v>219</v>
      </c>
      <c r="BP32" s="13">
        <f>'外国人（公表）'!BP32+'日本人（公表）'!BP32</f>
        <v>113</v>
      </c>
      <c r="BQ32" s="13">
        <f>'外国人（公表）'!BQ32+'日本人（公表）'!BQ32</f>
        <v>106</v>
      </c>
    </row>
    <row r="33" spans="1:69" s="4" customFormat="1" ht="13.5" customHeight="1" x14ac:dyDescent="0.15">
      <c r="A33" s="67"/>
      <c r="B33" s="11" t="s">
        <v>406</v>
      </c>
      <c r="C33" s="13">
        <f>'外国人（公表）'!C33+'日本人（公表）'!C33</f>
        <v>221</v>
      </c>
      <c r="D33" s="14">
        <f t="shared" si="0"/>
        <v>457</v>
      </c>
      <c r="E33" s="13">
        <f>'外国人（公表）'!E33+'日本人（公表）'!E33</f>
        <v>220</v>
      </c>
      <c r="F33" s="13">
        <f>'外国人（公表）'!F33+'日本人（公表）'!F33</f>
        <v>237</v>
      </c>
      <c r="G33" s="22"/>
      <c r="H33" s="67"/>
      <c r="I33" s="9" t="s">
        <v>148</v>
      </c>
      <c r="J33" s="13">
        <f>'外国人（公表）'!J33+'日本人（公表）'!J33</f>
        <v>309</v>
      </c>
      <c r="K33" s="14">
        <f t="shared" si="18"/>
        <v>734</v>
      </c>
      <c r="L33" s="13">
        <f>'外国人（公表）'!L33+'日本人（公表）'!L33</f>
        <v>372</v>
      </c>
      <c r="M33" s="13">
        <f>'外国人（公表）'!M33+'日本人（公表）'!M33</f>
        <v>362</v>
      </c>
      <c r="N33" s="22"/>
      <c r="O33" s="67"/>
      <c r="P33" s="9" t="s">
        <v>441</v>
      </c>
      <c r="Q33" s="13">
        <f>'外国人（公表）'!Q33+'日本人（公表）'!Q33</f>
        <v>87</v>
      </c>
      <c r="R33" s="14">
        <f t="shared" si="19"/>
        <v>228</v>
      </c>
      <c r="S33" s="13">
        <f>'外国人（公表）'!S33+'日本人（公表）'!S33</f>
        <v>111</v>
      </c>
      <c r="T33" s="13">
        <f>'外国人（公表）'!T33+'日本人（公表）'!T33</f>
        <v>117</v>
      </c>
      <c r="U33" s="22"/>
      <c r="V33" s="67"/>
      <c r="W33" s="9" t="s">
        <v>158</v>
      </c>
      <c r="X33" s="13">
        <f>'外国人（公表）'!X33+'日本人（公表）'!X33</f>
        <v>47</v>
      </c>
      <c r="Y33" s="14">
        <f t="shared" si="23"/>
        <v>114</v>
      </c>
      <c r="Z33" s="13">
        <f>'外国人（公表）'!Z33+'日本人（公表）'!Z33</f>
        <v>65</v>
      </c>
      <c r="AA33" s="13">
        <f>'外国人（公表）'!AA33+'日本人（公表）'!AA33</f>
        <v>49</v>
      </c>
      <c r="AC33" s="72"/>
      <c r="AD33" s="37" t="s">
        <v>138</v>
      </c>
      <c r="AE33" s="13">
        <f>'外国人（公表）'!AE33+'日本人（公表）'!AE33</f>
        <v>17</v>
      </c>
      <c r="AF33" s="14">
        <f t="shared" si="20"/>
        <v>41</v>
      </c>
      <c r="AG33" s="13">
        <f>'外国人（公表）'!AG33+'日本人（公表）'!AG33</f>
        <v>23</v>
      </c>
      <c r="AH33" s="13">
        <f>'外国人（公表）'!AH33+'日本人（公表）'!AH33</f>
        <v>18</v>
      </c>
      <c r="AJ33" s="67"/>
      <c r="AK33" s="11" t="s">
        <v>239</v>
      </c>
      <c r="AL33" s="13">
        <f>'外国人（公表）'!AL33+'日本人（公表）'!AL33</f>
        <v>39</v>
      </c>
      <c r="AM33" s="14">
        <f>SUM(AN33:AO33)</f>
        <v>116</v>
      </c>
      <c r="AN33" s="13">
        <f>'外国人（公表）'!AN33+'日本人（公表）'!AN33</f>
        <v>60</v>
      </c>
      <c r="AO33" s="13">
        <f>'外国人（公表）'!AO33+'日本人（公表）'!AO33</f>
        <v>56</v>
      </c>
      <c r="AQ33" s="99"/>
      <c r="AR33" s="17" t="s">
        <v>14</v>
      </c>
      <c r="AS33" s="14">
        <f>SUM(AS32:AS32)</f>
        <v>104</v>
      </c>
      <c r="AT33" s="14">
        <f>SUM(AT32:AT32)</f>
        <v>292</v>
      </c>
      <c r="AU33" s="14">
        <f>SUM(AU32:AU32)</f>
        <v>145</v>
      </c>
      <c r="AV33" s="14">
        <f>SUM(AV32:AV32)</f>
        <v>147</v>
      </c>
      <c r="AX33" s="67"/>
      <c r="AY33" s="11" t="s">
        <v>135</v>
      </c>
      <c r="AZ33" s="13">
        <f>'外国人（公表）'!AZ33+'日本人（公表）'!AZ33</f>
        <v>104</v>
      </c>
      <c r="BA33" s="14">
        <f t="shared" si="21"/>
        <v>234</v>
      </c>
      <c r="BB33" s="13">
        <f>'外国人（公表）'!BB33+'日本人（公表）'!BB33</f>
        <v>115</v>
      </c>
      <c r="BC33" s="13">
        <f>'外国人（公表）'!BC33+'日本人（公表）'!BC33</f>
        <v>119</v>
      </c>
      <c r="BE33" s="67"/>
      <c r="BF33" s="9" t="s">
        <v>92</v>
      </c>
      <c r="BG33" s="13">
        <f>'外国人（公表）'!BG33+'日本人（公表）'!BG33</f>
        <v>66</v>
      </c>
      <c r="BH33" s="14">
        <f t="shared" si="22"/>
        <v>154</v>
      </c>
      <c r="BI33" s="13">
        <f>'外国人（公表）'!BI33+'日本人（公表）'!BI33</f>
        <v>74</v>
      </c>
      <c r="BJ33" s="13">
        <f>'外国人（公表）'!BJ33+'日本人（公表）'!BJ33</f>
        <v>80</v>
      </c>
      <c r="BL33" s="67"/>
      <c r="BM33" s="9" t="s">
        <v>282</v>
      </c>
      <c r="BN33" s="13">
        <f>'外国人（公表）'!BN33+'日本人（公表）'!BN33</f>
        <v>110</v>
      </c>
      <c r="BO33" s="14">
        <f t="shared" si="16"/>
        <v>332</v>
      </c>
      <c r="BP33" s="13">
        <f>'外国人（公表）'!BP33+'日本人（公表）'!BP33</f>
        <v>168</v>
      </c>
      <c r="BQ33" s="13">
        <f>'外国人（公表）'!BQ33+'日本人（公表）'!BQ33</f>
        <v>164</v>
      </c>
    </row>
    <row r="34" spans="1:69" s="4" customFormat="1" ht="13.5" customHeight="1" x14ac:dyDescent="0.15">
      <c r="A34" s="67"/>
      <c r="B34" s="9" t="s">
        <v>147</v>
      </c>
      <c r="C34" s="13">
        <f>'外国人（公表）'!C34+'日本人（公表）'!C34</f>
        <v>93</v>
      </c>
      <c r="D34" s="14">
        <f t="shared" si="0"/>
        <v>219</v>
      </c>
      <c r="E34" s="13">
        <f>'外国人（公表）'!E34+'日本人（公表）'!E34</f>
        <v>114</v>
      </c>
      <c r="F34" s="13">
        <f>'外国人（公表）'!F34+'日本人（公表）'!F34</f>
        <v>105</v>
      </c>
      <c r="G34" s="22"/>
      <c r="H34" s="67"/>
      <c r="I34" s="9" t="s">
        <v>430</v>
      </c>
      <c r="J34" s="13">
        <f>'外国人（公表）'!J34+'日本人（公表）'!J34</f>
        <v>136</v>
      </c>
      <c r="K34" s="14">
        <f t="shared" si="18"/>
        <v>322</v>
      </c>
      <c r="L34" s="13">
        <f>'外国人（公表）'!L34+'日本人（公表）'!L34</f>
        <v>157</v>
      </c>
      <c r="M34" s="13">
        <f>'外国人（公表）'!M34+'日本人（公表）'!M34</f>
        <v>165</v>
      </c>
      <c r="N34" s="22"/>
      <c r="O34" s="67"/>
      <c r="P34" s="9" t="s">
        <v>366</v>
      </c>
      <c r="Q34" s="13">
        <f>'外国人（公表）'!Q34+'日本人（公表）'!Q34</f>
        <v>78</v>
      </c>
      <c r="R34" s="14">
        <f t="shared" si="19"/>
        <v>210</v>
      </c>
      <c r="S34" s="13">
        <f>'外国人（公表）'!S34+'日本人（公表）'!S34</f>
        <v>96</v>
      </c>
      <c r="T34" s="13">
        <f>'外国人（公表）'!T34+'日本人（公表）'!T34</f>
        <v>114</v>
      </c>
      <c r="U34" s="22"/>
      <c r="V34" s="67"/>
      <c r="W34" s="9" t="s">
        <v>97</v>
      </c>
      <c r="X34" s="13">
        <f>'外国人（公表）'!X34+'日本人（公表）'!X34</f>
        <v>76</v>
      </c>
      <c r="Y34" s="14">
        <f t="shared" si="23"/>
        <v>220</v>
      </c>
      <c r="Z34" s="13">
        <f>'外国人（公表）'!Z34+'日本人（公表）'!Z34</f>
        <v>117</v>
      </c>
      <c r="AA34" s="13">
        <f>'外国人（公表）'!AA34+'日本人（公表）'!AA34</f>
        <v>103</v>
      </c>
      <c r="AC34" s="72"/>
      <c r="AD34" s="37" t="s">
        <v>213</v>
      </c>
      <c r="AE34" s="13">
        <f>'外国人（公表）'!AE34+'日本人（公表）'!AE34</f>
        <v>25</v>
      </c>
      <c r="AF34" s="14">
        <f t="shared" si="20"/>
        <v>69</v>
      </c>
      <c r="AG34" s="13">
        <f>'外国人（公表）'!AG34+'日本人（公表）'!AG34</f>
        <v>37</v>
      </c>
      <c r="AH34" s="13">
        <f>'外国人（公表）'!AH34+'日本人（公表）'!AH34</f>
        <v>32</v>
      </c>
      <c r="AJ34" s="67"/>
      <c r="AK34" s="11" t="s">
        <v>199</v>
      </c>
      <c r="AL34" s="13">
        <f>'外国人（公表）'!AL34+'日本人（公表）'!AL34</f>
        <v>75</v>
      </c>
      <c r="AM34" s="14">
        <f>SUM(AN34:AO34)</f>
        <v>216</v>
      </c>
      <c r="AN34" s="13">
        <f>'外国人（公表）'!AN34+'日本人（公表）'!AN34</f>
        <v>114</v>
      </c>
      <c r="AO34" s="13">
        <f>'外国人（公表）'!AO34+'日本人（公表）'!AO34</f>
        <v>102</v>
      </c>
      <c r="AQ34" s="66" t="s">
        <v>197</v>
      </c>
      <c r="AR34" s="26" t="s">
        <v>93</v>
      </c>
      <c r="AS34" s="13">
        <f>'外国人（公表）'!AS34+'日本人（公表）'!AS34</f>
        <v>73</v>
      </c>
      <c r="AT34" s="14">
        <f t="shared" ref="AT34:AT39" si="24">SUM(AU34:AV34)</f>
        <v>210</v>
      </c>
      <c r="AU34" s="13">
        <f>'外国人（公表）'!AU34+'日本人（公表）'!AU34</f>
        <v>103</v>
      </c>
      <c r="AV34" s="13">
        <f>'外国人（公表）'!AV34+'日本人（公表）'!AV34</f>
        <v>107</v>
      </c>
      <c r="AX34" s="67"/>
      <c r="AY34" s="9" t="s">
        <v>2</v>
      </c>
      <c r="AZ34" s="13">
        <f>'外国人（公表）'!AZ34+'日本人（公表）'!AZ34</f>
        <v>234</v>
      </c>
      <c r="BA34" s="14">
        <f t="shared" si="21"/>
        <v>485</v>
      </c>
      <c r="BB34" s="13">
        <f>'外国人（公表）'!BB34+'日本人（公表）'!BB34</f>
        <v>221</v>
      </c>
      <c r="BC34" s="13">
        <f>'外国人（公表）'!BC34+'日本人（公表）'!BC34</f>
        <v>264</v>
      </c>
      <c r="BE34" s="67"/>
      <c r="BF34" s="9" t="s">
        <v>94</v>
      </c>
      <c r="BG34" s="13">
        <f>'外国人（公表）'!BG34+'日本人（公表）'!BG34</f>
        <v>15</v>
      </c>
      <c r="BH34" s="14">
        <f t="shared" si="22"/>
        <v>31</v>
      </c>
      <c r="BI34" s="13">
        <f>'外国人（公表）'!BI34+'日本人（公表）'!BI34</f>
        <v>16</v>
      </c>
      <c r="BJ34" s="13">
        <f>'外国人（公表）'!BJ34+'日本人（公表）'!BJ34</f>
        <v>15</v>
      </c>
      <c r="BL34" s="67"/>
      <c r="BM34" s="9" t="s">
        <v>22</v>
      </c>
      <c r="BN34" s="13">
        <f>'外国人（公表）'!BN34+'日本人（公表）'!BN34</f>
        <v>73</v>
      </c>
      <c r="BO34" s="14">
        <f t="shared" si="16"/>
        <v>194</v>
      </c>
      <c r="BP34" s="13">
        <f>'外国人（公表）'!BP34+'日本人（公表）'!BP34</f>
        <v>104</v>
      </c>
      <c r="BQ34" s="13">
        <f>'外国人（公表）'!BQ34+'日本人（公表）'!BQ34</f>
        <v>90</v>
      </c>
    </row>
    <row r="35" spans="1:69" s="4" customFormat="1" ht="13.5" customHeight="1" x14ac:dyDescent="0.15">
      <c r="A35" s="67"/>
      <c r="B35" s="9" t="s">
        <v>38</v>
      </c>
      <c r="C35" s="13">
        <f>'外国人（公表）'!C35+'日本人（公表）'!C35</f>
        <v>78</v>
      </c>
      <c r="D35" s="14">
        <f t="shared" si="0"/>
        <v>180</v>
      </c>
      <c r="E35" s="13">
        <f>'外国人（公表）'!E35+'日本人（公表）'!E35</f>
        <v>85</v>
      </c>
      <c r="F35" s="13">
        <f>'外国人（公表）'!F35+'日本人（公表）'!F35</f>
        <v>95</v>
      </c>
      <c r="G35" s="22"/>
      <c r="H35" s="67"/>
      <c r="I35" s="9" t="s">
        <v>236</v>
      </c>
      <c r="J35" s="13">
        <f>'外国人（公表）'!J35+'日本人（公表）'!J35</f>
        <v>187</v>
      </c>
      <c r="K35" s="14">
        <f t="shared" si="18"/>
        <v>480</v>
      </c>
      <c r="L35" s="13">
        <f>'外国人（公表）'!L35+'日本人（公表）'!L35</f>
        <v>243</v>
      </c>
      <c r="M35" s="13">
        <f>'外国人（公表）'!M35+'日本人（公表）'!M35</f>
        <v>237</v>
      </c>
      <c r="N35" s="22"/>
      <c r="O35" s="67"/>
      <c r="P35" s="9" t="s">
        <v>177</v>
      </c>
      <c r="Q35" s="13">
        <f>'外国人（公表）'!Q35+'日本人（公表）'!Q35</f>
        <v>111</v>
      </c>
      <c r="R35" s="14">
        <f t="shared" si="19"/>
        <v>346</v>
      </c>
      <c r="S35" s="13">
        <f>'外国人（公表）'!S35+'日本人（公表）'!S35</f>
        <v>171</v>
      </c>
      <c r="T35" s="13">
        <f>'外国人（公表）'!T35+'日本人（公表）'!T35</f>
        <v>175</v>
      </c>
      <c r="U35" s="22"/>
      <c r="V35" s="67"/>
      <c r="W35" s="9" t="s">
        <v>447</v>
      </c>
      <c r="X35" s="13">
        <f>'外国人（公表）'!X35+'日本人（公表）'!X35</f>
        <v>92</v>
      </c>
      <c r="Y35" s="14">
        <f t="shared" si="23"/>
        <v>260</v>
      </c>
      <c r="Z35" s="13">
        <f>'外国人（公表）'!Z35+'日本人（公表）'!Z35</f>
        <v>124</v>
      </c>
      <c r="AA35" s="13">
        <f>'外国人（公表）'!AA35+'日本人（公表）'!AA35</f>
        <v>136</v>
      </c>
      <c r="AC35" s="72"/>
      <c r="AD35" s="37" t="s">
        <v>360</v>
      </c>
      <c r="AE35" s="13">
        <f>'外国人（公表）'!AE35+'日本人（公表）'!AE35</f>
        <v>13</v>
      </c>
      <c r="AF35" s="14">
        <f t="shared" si="20"/>
        <v>31</v>
      </c>
      <c r="AG35" s="13">
        <f>'外国人（公表）'!AG35+'日本人（公表）'!AG35</f>
        <v>16</v>
      </c>
      <c r="AH35" s="13">
        <f>'外国人（公表）'!AH35+'日本人（公表）'!AH35</f>
        <v>15</v>
      </c>
      <c r="AJ35" s="68"/>
      <c r="AK35" s="17" t="s">
        <v>14</v>
      </c>
      <c r="AL35" s="14">
        <f>SUM(AL30:AL34)</f>
        <v>228</v>
      </c>
      <c r="AM35" s="14">
        <f>SUM(AM30:AM34)</f>
        <v>703</v>
      </c>
      <c r="AN35" s="14">
        <f>SUM(AN30:AN34)</f>
        <v>358</v>
      </c>
      <c r="AO35" s="14">
        <f>SUM(AO30:AO34)</f>
        <v>345</v>
      </c>
      <c r="AQ35" s="67"/>
      <c r="AR35" s="9" t="s">
        <v>355</v>
      </c>
      <c r="AS35" s="13">
        <f>'外国人（公表）'!AS35+'日本人（公表）'!AS35</f>
        <v>136</v>
      </c>
      <c r="AT35" s="14">
        <f t="shared" si="24"/>
        <v>340</v>
      </c>
      <c r="AU35" s="13">
        <f>'外国人（公表）'!AU35+'日本人（公表）'!AU35</f>
        <v>178</v>
      </c>
      <c r="AV35" s="13">
        <f>'外国人（公表）'!AV35+'日本人（公表）'!AV35</f>
        <v>162</v>
      </c>
      <c r="AX35" s="67"/>
      <c r="AY35" s="9" t="s">
        <v>7</v>
      </c>
      <c r="AZ35" s="13">
        <f>'外国人（公表）'!AZ35+'日本人（公表）'!AZ35</f>
        <v>268</v>
      </c>
      <c r="BA35" s="14">
        <f t="shared" si="21"/>
        <v>595</v>
      </c>
      <c r="BB35" s="13">
        <f>'外国人（公表）'!BB35+'日本人（公表）'!BB35</f>
        <v>296</v>
      </c>
      <c r="BC35" s="13">
        <f>'外国人（公表）'!BC35+'日本人（公表）'!BC35</f>
        <v>299</v>
      </c>
      <c r="BE35" s="67"/>
      <c r="BF35" s="9" t="s">
        <v>61</v>
      </c>
      <c r="BG35" s="13">
        <f>'外国人（公表）'!BG35+'日本人（公表）'!BG35</f>
        <v>17</v>
      </c>
      <c r="BH35" s="14">
        <f t="shared" si="22"/>
        <v>40</v>
      </c>
      <c r="BI35" s="13">
        <f>'外国人（公表）'!BI35+'日本人（公表）'!BI35</f>
        <v>19</v>
      </c>
      <c r="BJ35" s="13">
        <f>'外国人（公表）'!BJ35+'日本人（公表）'!BJ35</f>
        <v>21</v>
      </c>
      <c r="BL35" s="67"/>
      <c r="BM35" s="9" t="s">
        <v>283</v>
      </c>
      <c r="BN35" s="13">
        <f>'外国人（公表）'!BN35+'日本人（公表）'!BN35</f>
        <v>56</v>
      </c>
      <c r="BO35" s="14">
        <f t="shared" si="16"/>
        <v>161</v>
      </c>
      <c r="BP35" s="13">
        <f>'外国人（公表）'!BP35+'日本人（公表）'!BP35</f>
        <v>79</v>
      </c>
      <c r="BQ35" s="13">
        <f>'外国人（公表）'!BQ35+'日本人（公表）'!BQ35</f>
        <v>82</v>
      </c>
    </row>
    <row r="36" spans="1:69" s="4" customFormat="1" ht="13.5" customHeight="1" x14ac:dyDescent="0.15">
      <c r="A36" s="67"/>
      <c r="B36" s="9" t="s">
        <v>33</v>
      </c>
      <c r="C36" s="13">
        <f>'外国人（公表）'!C36+'日本人（公表）'!C36</f>
        <v>43</v>
      </c>
      <c r="D36" s="14">
        <f t="shared" si="0"/>
        <v>90</v>
      </c>
      <c r="E36" s="13">
        <f>'外国人（公表）'!E36+'日本人（公表）'!E36</f>
        <v>39</v>
      </c>
      <c r="F36" s="13">
        <f>'外国人（公表）'!F36+'日本人（公表）'!F36</f>
        <v>51</v>
      </c>
      <c r="G36" s="22"/>
      <c r="H36" s="67"/>
      <c r="I36" s="9" t="s">
        <v>418</v>
      </c>
      <c r="J36" s="13">
        <f>'外国人（公表）'!J36+'日本人（公表）'!J36</f>
        <v>144</v>
      </c>
      <c r="K36" s="14">
        <f t="shared" si="18"/>
        <v>330</v>
      </c>
      <c r="L36" s="13">
        <f>'外国人（公表）'!L36+'日本人（公表）'!L36</f>
        <v>152</v>
      </c>
      <c r="M36" s="13">
        <f>'外国人（公表）'!M36+'日本人（公表）'!M36</f>
        <v>178</v>
      </c>
      <c r="N36" s="22"/>
      <c r="O36" s="67"/>
      <c r="P36" s="9" t="s">
        <v>47</v>
      </c>
      <c r="Q36" s="13">
        <f>'外国人（公表）'!Q36+'日本人（公表）'!Q36</f>
        <v>155</v>
      </c>
      <c r="R36" s="14">
        <f t="shared" si="19"/>
        <v>276</v>
      </c>
      <c r="S36" s="13">
        <f>'外国人（公表）'!S36+'日本人（公表）'!S36</f>
        <v>122</v>
      </c>
      <c r="T36" s="13">
        <f>'外国人（公表）'!T36+'日本人（公表）'!T36</f>
        <v>154</v>
      </c>
      <c r="U36" s="22"/>
      <c r="V36" s="67"/>
      <c r="W36" s="9" t="s">
        <v>263</v>
      </c>
      <c r="X36" s="13">
        <f>'外国人（公表）'!X36+'日本人（公表）'!X36</f>
        <v>100</v>
      </c>
      <c r="Y36" s="14">
        <f t="shared" si="23"/>
        <v>215</v>
      </c>
      <c r="Z36" s="13">
        <f>'外国人（公表）'!Z36+'日本人（公表）'!Z36</f>
        <v>114</v>
      </c>
      <c r="AA36" s="13">
        <f>'外国人（公表）'!AA36+'日本人（公表）'!AA36</f>
        <v>101</v>
      </c>
      <c r="AC36" s="73"/>
      <c r="AD36" s="34" t="s">
        <v>14</v>
      </c>
      <c r="AE36" s="42">
        <f>SUM(AE29:AE35)</f>
        <v>211</v>
      </c>
      <c r="AF36" s="42">
        <f>SUM(AF29:AF35)</f>
        <v>562</v>
      </c>
      <c r="AG36" s="42">
        <f>SUM(AG29:AG35)</f>
        <v>294</v>
      </c>
      <c r="AH36" s="42">
        <f>SUM(AH29:AH35)</f>
        <v>268</v>
      </c>
      <c r="AQ36" s="67"/>
      <c r="AR36" s="9" t="s">
        <v>356</v>
      </c>
      <c r="AS36" s="13">
        <f>'外国人（公表）'!AS36+'日本人（公表）'!AS36</f>
        <v>47</v>
      </c>
      <c r="AT36" s="14">
        <f t="shared" si="24"/>
        <v>112</v>
      </c>
      <c r="AU36" s="13">
        <f>'外国人（公表）'!AU36+'日本人（公表）'!AU36</f>
        <v>59</v>
      </c>
      <c r="AV36" s="13">
        <f>'外国人（公表）'!AV36+'日本人（公表）'!AV36</f>
        <v>53</v>
      </c>
      <c r="AX36" s="67"/>
      <c r="AY36" s="9" t="s">
        <v>48</v>
      </c>
      <c r="AZ36" s="13">
        <f>'外国人（公表）'!AZ36+'日本人（公表）'!AZ36</f>
        <v>298</v>
      </c>
      <c r="BA36" s="14">
        <f t="shared" si="21"/>
        <v>704</v>
      </c>
      <c r="BB36" s="13">
        <f>'外国人（公表）'!BB36+'日本人（公表）'!BB36</f>
        <v>348</v>
      </c>
      <c r="BC36" s="13">
        <f>'外国人（公表）'!BC36+'日本人（公表）'!BC36</f>
        <v>356</v>
      </c>
      <c r="BE36" s="67"/>
      <c r="BF36" s="9" t="s">
        <v>35</v>
      </c>
      <c r="BG36" s="13">
        <f>'外国人（公表）'!BG36+'日本人（公表）'!BG36</f>
        <v>18</v>
      </c>
      <c r="BH36" s="14">
        <f t="shared" si="22"/>
        <v>34</v>
      </c>
      <c r="BI36" s="13">
        <f>'外国人（公表）'!BI36+'日本人（公表）'!BI36</f>
        <v>18</v>
      </c>
      <c r="BJ36" s="13">
        <f>'外国人（公表）'!BJ36+'日本人（公表）'!BJ36</f>
        <v>16</v>
      </c>
      <c r="BL36" s="67"/>
      <c r="BM36" s="9" t="s">
        <v>224</v>
      </c>
      <c r="BN36" s="13">
        <f>'外国人（公表）'!BN36+'日本人（公表）'!BN36</f>
        <v>64</v>
      </c>
      <c r="BO36" s="14">
        <f t="shared" si="16"/>
        <v>169</v>
      </c>
      <c r="BP36" s="13">
        <f>'外国人（公表）'!BP36+'日本人（公表）'!BP36</f>
        <v>94</v>
      </c>
      <c r="BQ36" s="13">
        <f>'外国人（公表）'!BQ36+'日本人（公表）'!BQ36</f>
        <v>75</v>
      </c>
    </row>
    <row r="37" spans="1:69" s="4" customFormat="1" ht="13.5" customHeight="1" x14ac:dyDescent="0.15">
      <c r="A37" s="67"/>
      <c r="B37" s="9" t="s">
        <v>336</v>
      </c>
      <c r="C37" s="13">
        <f>'外国人（公表）'!C37+'日本人（公表）'!C37</f>
        <v>120</v>
      </c>
      <c r="D37" s="14">
        <f t="shared" si="0"/>
        <v>216</v>
      </c>
      <c r="E37" s="13">
        <f>'外国人（公表）'!E37+'日本人（公表）'!E37</f>
        <v>107</v>
      </c>
      <c r="F37" s="13">
        <f>'外国人（公表）'!F37+'日本人（公表）'!F37</f>
        <v>109</v>
      </c>
      <c r="G37" s="22"/>
      <c r="H37" s="67"/>
      <c r="I37" s="9" t="s">
        <v>170</v>
      </c>
      <c r="J37" s="13">
        <f>'外国人（公表）'!J37+'日本人（公表）'!J37</f>
        <v>77</v>
      </c>
      <c r="K37" s="14">
        <f t="shared" si="18"/>
        <v>223</v>
      </c>
      <c r="L37" s="13">
        <f>'外国人（公表）'!L37+'日本人（公表）'!L37</f>
        <v>113</v>
      </c>
      <c r="M37" s="13">
        <f>'外国人（公表）'!M37+'日本人（公表）'!M37</f>
        <v>110</v>
      </c>
      <c r="N37" s="22"/>
      <c r="O37" s="67"/>
      <c r="P37" s="9" t="s">
        <v>386</v>
      </c>
      <c r="Q37" s="13">
        <f>'外国人（公表）'!Q37+'日本人（公表）'!Q37</f>
        <v>57</v>
      </c>
      <c r="R37" s="14">
        <f t="shared" si="19"/>
        <v>127</v>
      </c>
      <c r="S37" s="13">
        <f>'外国人（公表）'!S37+'日本人（公表）'!S37</f>
        <v>65</v>
      </c>
      <c r="T37" s="13">
        <f>'外国人（公表）'!T37+'日本人（公表）'!T37</f>
        <v>62</v>
      </c>
      <c r="U37" s="22"/>
      <c r="V37" s="68"/>
      <c r="W37" s="17" t="s">
        <v>14</v>
      </c>
      <c r="X37" s="14">
        <f>SUM(X31:X36)</f>
        <v>451</v>
      </c>
      <c r="Y37" s="14">
        <f>SUM(Y31:Y36)</f>
        <v>1180</v>
      </c>
      <c r="Z37" s="14">
        <f>SUM(Z31:Z36)</f>
        <v>607</v>
      </c>
      <c r="AA37" s="14">
        <f>SUM(AA31:AA36)</f>
        <v>573</v>
      </c>
      <c r="AC37" s="35"/>
      <c r="AD37" s="39"/>
      <c r="AE37" s="43"/>
      <c r="AF37" s="43"/>
      <c r="AG37" s="43"/>
      <c r="AH37" s="43"/>
      <c r="AQ37" s="67"/>
      <c r="AR37" s="9" t="s">
        <v>357</v>
      </c>
      <c r="AS37" s="13">
        <f>'外国人（公表）'!AS37+'日本人（公表）'!AS37</f>
        <v>16</v>
      </c>
      <c r="AT37" s="14">
        <f t="shared" si="24"/>
        <v>36</v>
      </c>
      <c r="AU37" s="13">
        <f>'外国人（公表）'!AU37+'日本人（公表）'!AU37</f>
        <v>19</v>
      </c>
      <c r="AV37" s="13">
        <f>'外国人（公表）'!AV37+'日本人（公表）'!AV37</f>
        <v>17</v>
      </c>
      <c r="AX37" s="67"/>
      <c r="AY37" s="9" t="s">
        <v>127</v>
      </c>
      <c r="AZ37" s="13">
        <f>'外国人（公表）'!AZ37+'日本人（公表）'!AZ37</f>
        <v>100</v>
      </c>
      <c r="BA37" s="14">
        <f t="shared" si="21"/>
        <v>208</v>
      </c>
      <c r="BB37" s="13">
        <f>'外国人（公表）'!BB37+'日本人（公表）'!BB37</f>
        <v>108</v>
      </c>
      <c r="BC37" s="13">
        <f>'外国人（公表）'!BC37+'日本人（公表）'!BC37</f>
        <v>100</v>
      </c>
      <c r="BE37" s="67"/>
      <c r="BF37" s="9" t="s">
        <v>95</v>
      </c>
      <c r="BG37" s="13">
        <f>'外国人（公表）'!BG37+'日本人（公表）'!BG37</f>
        <v>8</v>
      </c>
      <c r="BH37" s="14">
        <f t="shared" si="22"/>
        <v>17</v>
      </c>
      <c r="BI37" s="13">
        <f>'外国人（公表）'!BI37+'日本人（公表）'!BI37</f>
        <v>9</v>
      </c>
      <c r="BJ37" s="13">
        <f>'外国人（公表）'!BJ37+'日本人（公表）'!BJ37</f>
        <v>8</v>
      </c>
      <c r="BL37" s="67"/>
      <c r="BM37" s="9" t="s">
        <v>459</v>
      </c>
      <c r="BN37" s="13">
        <f>'外国人（公表）'!BN37+'日本人（公表）'!BN37</f>
        <v>130</v>
      </c>
      <c r="BO37" s="14">
        <f t="shared" si="16"/>
        <v>364</v>
      </c>
      <c r="BP37" s="13">
        <f>'外国人（公表）'!BP37+'日本人（公表）'!BP37</f>
        <v>172</v>
      </c>
      <c r="BQ37" s="13">
        <f>'外国人（公表）'!BQ37+'日本人（公表）'!BQ37</f>
        <v>192</v>
      </c>
    </row>
    <row r="38" spans="1:69" s="4" customFormat="1" ht="13.5" customHeight="1" x14ac:dyDescent="0.15">
      <c r="A38" s="67"/>
      <c r="B38" s="9" t="s">
        <v>415</v>
      </c>
      <c r="C38" s="13">
        <f>'外国人（公表）'!C38+'日本人（公表）'!C38</f>
        <v>351</v>
      </c>
      <c r="D38" s="14">
        <f t="shared" si="0"/>
        <v>670</v>
      </c>
      <c r="E38" s="13">
        <f>'外国人（公表）'!E38+'日本人（公表）'!E38</f>
        <v>342</v>
      </c>
      <c r="F38" s="13">
        <f>'外国人（公表）'!F38+'日本人（公表）'!F38</f>
        <v>328</v>
      </c>
      <c r="G38" s="22"/>
      <c r="H38" s="68"/>
      <c r="I38" s="17" t="s">
        <v>14</v>
      </c>
      <c r="J38" s="14">
        <f>SUM(J27:J37)</f>
        <v>2814</v>
      </c>
      <c r="K38" s="14">
        <f>SUM(K27:K37)</f>
        <v>7090</v>
      </c>
      <c r="L38" s="14">
        <f>SUM(L27:L37)</f>
        <v>3473</v>
      </c>
      <c r="M38" s="14">
        <f>SUM(M27:M37)</f>
        <v>3617</v>
      </c>
      <c r="N38" s="22"/>
      <c r="O38" s="67"/>
      <c r="P38" s="9" t="s">
        <v>361</v>
      </c>
      <c r="Q38" s="13">
        <f>'外国人（公表）'!Q38+'日本人（公表）'!Q38</f>
        <v>51</v>
      </c>
      <c r="R38" s="14">
        <f t="shared" si="19"/>
        <v>138</v>
      </c>
      <c r="S38" s="13">
        <f>'外国人（公表）'!S38+'日本人（公表）'!S38</f>
        <v>66</v>
      </c>
      <c r="T38" s="13">
        <f>'外国人（公表）'!T38+'日本人（公表）'!T38</f>
        <v>72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67"/>
      <c r="AR38" s="9" t="s">
        <v>238</v>
      </c>
      <c r="AS38" s="13">
        <f>'外国人（公表）'!AS38+'日本人（公表）'!AS38</f>
        <v>84</v>
      </c>
      <c r="AT38" s="14">
        <f t="shared" si="24"/>
        <v>225</v>
      </c>
      <c r="AU38" s="13">
        <f>'外国人（公表）'!AU38+'日本人（公表）'!AU38</f>
        <v>108</v>
      </c>
      <c r="AV38" s="13">
        <f>'外国人（公表）'!AV38+'日本人（公表）'!AV38</f>
        <v>117</v>
      </c>
      <c r="AX38" s="67"/>
      <c r="AY38" s="9" t="s">
        <v>23</v>
      </c>
      <c r="AZ38" s="13">
        <f>'外国人（公表）'!AZ38+'日本人（公表）'!AZ38</f>
        <v>111</v>
      </c>
      <c r="BA38" s="14">
        <f t="shared" si="21"/>
        <v>235</v>
      </c>
      <c r="BB38" s="13">
        <f>'外国人（公表）'!BB38+'日本人（公表）'!BB38</f>
        <v>112</v>
      </c>
      <c r="BC38" s="13">
        <f>'外国人（公表）'!BC38+'日本人（公表）'!BC38</f>
        <v>123</v>
      </c>
      <c r="BE38" s="67"/>
      <c r="BF38" s="9" t="s">
        <v>96</v>
      </c>
      <c r="BG38" s="13">
        <f>'外国人（公表）'!BG38+'日本人（公表）'!BG38</f>
        <v>10</v>
      </c>
      <c r="BH38" s="14">
        <f t="shared" si="22"/>
        <v>15</v>
      </c>
      <c r="BI38" s="13">
        <f>'外国人（公表）'!BI38+'日本人（公表）'!BI38</f>
        <v>7</v>
      </c>
      <c r="BJ38" s="13">
        <f>'外国人（公表）'!BJ38+'日本人（公表）'!BJ38</f>
        <v>8</v>
      </c>
      <c r="BL38" s="68"/>
      <c r="BM38" s="17" t="s">
        <v>14</v>
      </c>
      <c r="BN38" s="14">
        <f>SUM(BN22:BN37)</f>
        <v>1583</v>
      </c>
      <c r="BO38" s="14">
        <f>SUM(BO22:BO37)</f>
        <v>4330</v>
      </c>
      <c r="BP38" s="14">
        <f>SUM(BP22:BP37)</f>
        <v>2179</v>
      </c>
      <c r="BQ38" s="14">
        <f>SUM(BQ22:BQ37)</f>
        <v>2151</v>
      </c>
    </row>
    <row r="39" spans="1:69" s="4" customFormat="1" ht="13.5" customHeight="1" x14ac:dyDescent="0.15">
      <c r="A39" s="67"/>
      <c r="B39" s="9" t="s">
        <v>150</v>
      </c>
      <c r="C39" s="13">
        <f>'外国人（公表）'!C39+'日本人（公表）'!C39</f>
        <v>370</v>
      </c>
      <c r="D39" s="14">
        <f t="shared" si="0"/>
        <v>770</v>
      </c>
      <c r="E39" s="13">
        <f>'外国人（公表）'!E39+'日本人（公表）'!E39</f>
        <v>398</v>
      </c>
      <c r="F39" s="13">
        <f>'外国人（公表）'!F39+'日本人（公表）'!F39</f>
        <v>372</v>
      </c>
      <c r="G39" s="22"/>
      <c r="H39" s="66" t="s">
        <v>84</v>
      </c>
      <c r="I39" s="26" t="s">
        <v>338</v>
      </c>
      <c r="J39" s="13">
        <f>'外国人（公表）'!J39+'日本人（公表）'!J39</f>
        <v>38</v>
      </c>
      <c r="K39" s="14">
        <f t="shared" ref="K39:K47" si="25">SUM(L39:M39)</f>
        <v>112</v>
      </c>
      <c r="L39" s="13">
        <f>'外国人（公表）'!L39+'日本人（公表）'!L39</f>
        <v>58</v>
      </c>
      <c r="M39" s="13">
        <f>'外国人（公表）'!M39+'日本人（公表）'!M39</f>
        <v>54</v>
      </c>
      <c r="N39" s="22"/>
      <c r="O39" s="67"/>
      <c r="P39" s="9" t="s">
        <v>347</v>
      </c>
      <c r="Q39" s="13">
        <f>'外国人（公表）'!Q39+'日本人（公表）'!Q39</f>
        <v>76</v>
      </c>
      <c r="R39" s="14">
        <f t="shared" si="19"/>
        <v>187</v>
      </c>
      <c r="S39" s="13">
        <f>'外国人（公表）'!S39+'日本人（公表）'!S39</f>
        <v>83</v>
      </c>
      <c r="T39" s="13">
        <f>'外国人（公表）'!T39+'日本人（公表）'!T39</f>
        <v>104</v>
      </c>
      <c r="U39" s="22"/>
      <c r="V39" s="22"/>
      <c r="W39" s="22"/>
      <c r="X39" s="22"/>
      <c r="Y39" s="22"/>
      <c r="Z39" s="22"/>
      <c r="AA39" s="22"/>
      <c r="AQ39" s="67"/>
      <c r="AR39" s="9" t="s">
        <v>286</v>
      </c>
      <c r="AS39" s="13">
        <f>'外国人（公表）'!AS39+'日本人（公表）'!AS39</f>
        <v>101</v>
      </c>
      <c r="AT39" s="14">
        <f t="shared" si="24"/>
        <v>251</v>
      </c>
      <c r="AU39" s="13">
        <f>'外国人（公表）'!AU39+'日本人（公表）'!AU39</f>
        <v>139</v>
      </c>
      <c r="AV39" s="13">
        <f>'外国人（公表）'!AV39+'日本人（公表）'!AV39</f>
        <v>112</v>
      </c>
      <c r="AX39" s="67"/>
      <c r="AY39" s="9" t="s">
        <v>128</v>
      </c>
      <c r="AZ39" s="13">
        <f>'外国人（公表）'!AZ39+'日本人（公表）'!AZ39</f>
        <v>212</v>
      </c>
      <c r="BA39" s="14">
        <f t="shared" si="21"/>
        <v>500</v>
      </c>
      <c r="BB39" s="13">
        <f>'外国人（公表）'!BB39+'日本人（公表）'!BB39</f>
        <v>258</v>
      </c>
      <c r="BC39" s="13">
        <f>'外国人（公表）'!BC39+'日本人（公表）'!BC39</f>
        <v>242</v>
      </c>
      <c r="BE39" s="68"/>
      <c r="BF39" s="17" t="s">
        <v>14</v>
      </c>
      <c r="BG39" s="14">
        <f>SUM(BG29:BG38)</f>
        <v>346</v>
      </c>
      <c r="BH39" s="14">
        <f>SUM(BH29:BH38)</f>
        <v>757</v>
      </c>
      <c r="BI39" s="14">
        <f>SUM(BI29:BI38)</f>
        <v>371</v>
      </c>
      <c r="BJ39" s="14">
        <f>SUM(BJ29:BJ38)</f>
        <v>386</v>
      </c>
      <c r="BL39" s="66" t="s">
        <v>397</v>
      </c>
      <c r="BM39" s="26" t="s">
        <v>460</v>
      </c>
      <c r="BN39" s="13">
        <f>'外国人（公表）'!BN39+'日本人（公表）'!BN39</f>
        <v>57</v>
      </c>
      <c r="BO39" s="14">
        <f t="shared" ref="BO39:BO49" si="26">SUM(BP39:BQ39)</f>
        <v>137</v>
      </c>
      <c r="BP39" s="13">
        <f>'外国人（公表）'!BP39+'日本人（公表）'!BP39</f>
        <v>70</v>
      </c>
      <c r="BQ39" s="13">
        <f>'外国人（公表）'!BQ39+'日本人（公表）'!BQ39</f>
        <v>67</v>
      </c>
    </row>
    <row r="40" spans="1:69" s="4" customFormat="1" ht="13.5" customHeight="1" x14ac:dyDescent="0.15">
      <c r="A40" s="67"/>
      <c r="B40" s="9" t="s">
        <v>151</v>
      </c>
      <c r="C40" s="13">
        <f>'外国人（公表）'!C40+'日本人（公表）'!C40</f>
        <v>515</v>
      </c>
      <c r="D40" s="14">
        <f t="shared" si="0"/>
        <v>1148</v>
      </c>
      <c r="E40" s="13">
        <f>'外国人（公表）'!E40+'日本人（公表）'!E40</f>
        <v>560</v>
      </c>
      <c r="F40" s="13">
        <f>'外国人（公表）'!F40+'日本人（公表）'!F40</f>
        <v>588</v>
      </c>
      <c r="G40" s="22"/>
      <c r="H40" s="67"/>
      <c r="I40" s="9" t="s">
        <v>165</v>
      </c>
      <c r="J40" s="13">
        <f>'外国人（公表）'!J40+'日本人（公表）'!J40</f>
        <v>76</v>
      </c>
      <c r="K40" s="14">
        <f t="shared" si="25"/>
        <v>196</v>
      </c>
      <c r="L40" s="13">
        <f>'外国人（公表）'!L40+'日本人（公表）'!L40</f>
        <v>105</v>
      </c>
      <c r="M40" s="13">
        <f>'外国人（公表）'!M40+'日本人（公表）'!M40</f>
        <v>91</v>
      </c>
      <c r="N40" s="22"/>
      <c r="O40" s="67"/>
      <c r="P40" s="31" t="s">
        <v>427</v>
      </c>
      <c r="Q40" s="13">
        <f>'外国人（公表）'!Q40+'日本人（公表）'!Q40</f>
        <v>74</v>
      </c>
      <c r="R40" s="14">
        <f t="shared" si="19"/>
        <v>196</v>
      </c>
      <c r="S40" s="13">
        <f>'外国人（公表）'!S40+'日本人（公表）'!S40</f>
        <v>93</v>
      </c>
      <c r="T40" s="13">
        <f>'外国人（公表）'!T40+'日本人（公表）'!T40</f>
        <v>103</v>
      </c>
      <c r="U40" s="22"/>
      <c r="V40" s="22"/>
      <c r="W40" s="22"/>
      <c r="X40" s="22"/>
      <c r="Y40" s="22"/>
      <c r="Z40" s="22"/>
      <c r="AA40" s="22"/>
      <c r="AQ40" s="68"/>
      <c r="AR40" s="7" t="s">
        <v>14</v>
      </c>
      <c r="AS40" s="27">
        <f>SUM(AS34:AS39)</f>
        <v>457</v>
      </c>
      <c r="AT40" s="27">
        <f>SUM(AT34:AT39)</f>
        <v>1174</v>
      </c>
      <c r="AU40" s="27">
        <f>SUM(AU34:AU39)</f>
        <v>606</v>
      </c>
      <c r="AV40" s="27">
        <f>SUM(AV34:AV39)</f>
        <v>568</v>
      </c>
      <c r="AX40" s="68"/>
      <c r="AY40" s="7" t="s">
        <v>14</v>
      </c>
      <c r="AZ40" s="27">
        <f>SUM(AZ29:AZ39)</f>
        <v>2038</v>
      </c>
      <c r="BA40" s="27">
        <f>SUM(BA29:BA39)</f>
        <v>4526</v>
      </c>
      <c r="BB40" s="27">
        <f>SUM(BB29:BB39)</f>
        <v>2204</v>
      </c>
      <c r="BC40" s="27">
        <f>SUM(BC29:BC39)</f>
        <v>2322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f>'外国人（公表）'!BN40+'日本人（公表）'!BN40</f>
        <v>61</v>
      </c>
      <c r="BO40" s="14">
        <f t="shared" si="26"/>
        <v>161</v>
      </c>
      <c r="BP40" s="13">
        <f>'外国人（公表）'!BP40+'日本人（公表）'!BP40</f>
        <v>85</v>
      </c>
      <c r="BQ40" s="13">
        <f>'外国人（公表）'!BQ40+'日本人（公表）'!BQ40</f>
        <v>76</v>
      </c>
    </row>
    <row r="41" spans="1:69" s="4" customFormat="1" ht="13.5" customHeight="1" x14ac:dyDescent="0.15">
      <c r="A41" s="67"/>
      <c r="B41" s="9" t="s">
        <v>153</v>
      </c>
      <c r="C41" s="13">
        <f>'外国人（公表）'!C41+'日本人（公表）'!C41</f>
        <v>435</v>
      </c>
      <c r="D41" s="14">
        <f t="shared" si="0"/>
        <v>872</v>
      </c>
      <c r="E41" s="13">
        <f>'外国人（公表）'!E41+'日本人（公表）'!E41</f>
        <v>432</v>
      </c>
      <c r="F41" s="13">
        <f>'外国人（公表）'!F41+'日本人（公表）'!F41</f>
        <v>440</v>
      </c>
      <c r="G41" s="22"/>
      <c r="H41" s="67"/>
      <c r="I41" s="9" t="s">
        <v>76</v>
      </c>
      <c r="J41" s="13">
        <f>'外国人（公表）'!J41+'日本人（公表）'!J41</f>
        <v>188</v>
      </c>
      <c r="K41" s="14">
        <f t="shared" si="25"/>
        <v>456</v>
      </c>
      <c r="L41" s="13">
        <f>'外国人（公表）'!L41+'日本人（公表）'!L41</f>
        <v>226</v>
      </c>
      <c r="M41" s="13">
        <f>'外国人（公表）'!M41+'日本人（公表）'!M41</f>
        <v>230</v>
      </c>
      <c r="N41" s="22"/>
      <c r="O41" s="68"/>
      <c r="P41" s="7" t="s">
        <v>14</v>
      </c>
      <c r="Q41" s="27">
        <f>SUM(Q29:Q40)</f>
        <v>1372</v>
      </c>
      <c r="R41" s="27">
        <f>SUM(R29:R40)</f>
        <v>3292</v>
      </c>
      <c r="S41" s="27">
        <f>SUM(S29:S40)</f>
        <v>1611</v>
      </c>
      <c r="T41" s="27">
        <f>SUM(T29:T40)</f>
        <v>1681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112</v>
      </c>
      <c r="AR41" s="9" t="s">
        <v>86</v>
      </c>
      <c r="AS41" s="13">
        <f>'外国人（公表）'!AS41+'日本人（公表）'!AS41</f>
        <v>64</v>
      </c>
      <c r="AT41" s="14">
        <f>SUM(AU41:AV41)</f>
        <v>168</v>
      </c>
      <c r="AU41" s="13">
        <f>'外国人（公表）'!AU41+'日本人（公表）'!AU41</f>
        <v>83</v>
      </c>
      <c r="AV41" s="13">
        <f>'外国人（公表）'!AV41+'日本人（公表）'!AV41</f>
        <v>85</v>
      </c>
      <c r="AX41" s="66" t="s">
        <v>111</v>
      </c>
      <c r="AY41" s="9" t="s">
        <v>50</v>
      </c>
      <c r="AZ41" s="13">
        <f>'外国人（公表）'!AZ41+'日本人（公表）'!AZ41</f>
        <v>61</v>
      </c>
      <c r="BA41" s="14">
        <f t="shared" ref="BA41:BA46" si="27">SUM(BB41:BC41)</f>
        <v>192</v>
      </c>
      <c r="BB41" s="13">
        <f>'外国人（公表）'!BB41+'日本人（公表）'!BB41</f>
        <v>101</v>
      </c>
      <c r="BC41" s="13">
        <f>'外国人（公表）'!BC41+'日本人（公表）'!BC41</f>
        <v>91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f>'外国人（公表）'!BN41+'日本人（公表）'!BN41</f>
        <v>63</v>
      </c>
      <c r="BO41" s="14">
        <f t="shared" si="26"/>
        <v>192</v>
      </c>
      <c r="BP41" s="13">
        <f>'外国人（公表）'!BP41+'日本人（公表）'!BP41</f>
        <v>99</v>
      </c>
      <c r="BQ41" s="13">
        <f>'外国人（公表）'!BQ41+'日本人（公表）'!BQ41</f>
        <v>93</v>
      </c>
    </row>
    <row r="42" spans="1:69" s="4" customFormat="1" ht="13.5" customHeight="1" x14ac:dyDescent="0.15">
      <c r="A42" s="67"/>
      <c r="B42" s="9" t="s">
        <v>359</v>
      </c>
      <c r="C42" s="13">
        <f>'外国人（公表）'!C42+'日本人（公表）'!C42</f>
        <v>177</v>
      </c>
      <c r="D42" s="14">
        <f t="shared" si="0"/>
        <v>313</v>
      </c>
      <c r="E42" s="13">
        <f>'外国人（公表）'!E42+'日本人（公表）'!E42</f>
        <v>157</v>
      </c>
      <c r="F42" s="13">
        <f>'外国人（公表）'!F42+'日本人（公表）'!F42</f>
        <v>156</v>
      </c>
      <c r="G42" s="22"/>
      <c r="H42" s="67"/>
      <c r="I42" s="9" t="s">
        <v>166</v>
      </c>
      <c r="J42" s="13">
        <f>'外国人（公表）'!J42+'日本人（公表）'!J42</f>
        <v>44</v>
      </c>
      <c r="K42" s="14">
        <f t="shared" si="25"/>
        <v>117</v>
      </c>
      <c r="L42" s="13">
        <f>'外国人（公表）'!L42+'日本人（公表）'!L42</f>
        <v>57</v>
      </c>
      <c r="M42" s="13">
        <f>'外国人（公表）'!M42+'日本人（公表）'!M42</f>
        <v>60</v>
      </c>
      <c r="N42" s="22"/>
      <c r="O42" s="66" t="s">
        <v>62</v>
      </c>
      <c r="P42" s="9" t="s">
        <v>75</v>
      </c>
      <c r="Q42" s="13">
        <f>'外国人（公表）'!Q42+'日本人（公表）'!Q42</f>
        <v>231</v>
      </c>
      <c r="R42" s="14">
        <f t="shared" ref="R42:R52" si="28">SUM(S42:T42)</f>
        <v>538</v>
      </c>
      <c r="S42" s="13">
        <f>'外国人（公表）'!S42+'日本人（公表）'!S42</f>
        <v>255</v>
      </c>
      <c r="T42" s="13">
        <f>'外国人（公表）'!T42+'日本人（公表）'!T42</f>
        <v>283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f>'外国人（公表）'!AS42+'日本人（公表）'!AS42</f>
        <v>65</v>
      </c>
      <c r="AT42" s="14">
        <f>SUM(AU42:AV42)</f>
        <v>173</v>
      </c>
      <c r="AU42" s="13">
        <f>'外国人（公表）'!AU42+'日本人（公表）'!AU42</f>
        <v>87</v>
      </c>
      <c r="AV42" s="13">
        <f>'外国人（公表）'!AV42+'日本人（公表）'!AV42</f>
        <v>86</v>
      </c>
      <c r="AX42" s="67"/>
      <c r="AY42" s="11" t="s">
        <v>274</v>
      </c>
      <c r="AZ42" s="13">
        <f>'外国人（公表）'!AZ42+'日本人（公表）'!AZ42</f>
        <v>145</v>
      </c>
      <c r="BA42" s="14">
        <f t="shared" si="27"/>
        <v>361</v>
      </c>
      <c r="BB42" s="13">
        <f>'外国人（公表）'!BB42+'日本人（公表）'!BB42</f>
        <v>180</v>
      </c>
      <c r="BC42" s="13">
        <f>'外国人（公表）'!BC42+'日本人（公表）'!BC42</f>
        <v>181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f>'外国人（公表）'!BN42+'日本人（公表）'!BN42</f>
        <v>82</v>
      </c>
      <c r="BO42" s="14">
        <f t="shared" si="26"/>
        <v>201</v>
      </c>
      <c r="BP42" s="13">
        <f>'外国人（公表）'!BP42+'日本人（公表）'!BP42</f>
        <v>90</v>
      </c>
      <c r="BQ42" s="13">
        <f>'外国人（公表）'!BQ42+'日本人（公表）'!BQ42</f>
        <v>111</v>
      </c>
    </row>
    <row r="43" spans="1:69" s="4" customFormat="1" ht="13.5" customHeight="1" x14ac:dyDescent="0.15">
      <c r="A43" s="67"/>
      <c r="B43" s="9" t="s">
        <v>137</v>
      </c>
      <c r="C43" s="13">
        <f>'外国人（公表）'!C43+'日本人（公表）'!C43</f>
        <v>69</v>
      </c>
      <c r="D43" s="14">
        <f t="shared" si="0"/>
        <v>157</v>
      </c>
      <c r="E43" s="13">
        <f>'外国人（公表）'!E43+'日本人（公表）'!E43</f>
        <v>81</v>
      </c>
      <c r="F43" s="13">
        <f>'外国人（公表）'!F43+'日本人（公表）'!F43</f>
        <v>76</v>
      </c>
      <c r="G43" s="22"/>
      <c r="H43" s="67"/>
      <c r="I43" s="9" t="s">
        <v>132</v>
      </c>
      <c r="J43" s="13">
        <f>'外国人（公表）'!J43+'日本人（公表）'!J43</f>
        <v>76</v>
      </c>
      <c r="K43" s="14">
        <f t="shared" si="25"/>
        <v>234</v>
      </c>
      <c r="L43" s="13">
        <f>'外国人（公表）'!L43+'日本人（公表）'!L43</f>
        <v>122</v>
      </c>
      <c r="M43" s="13">
        <f>'外国人（公表）'!M43+'日本人（公表）'!M43</f>
        <v>112</v>
      </c>
      <c r="N43" s="22"/>
      <c r="O43" s="67"/>
      <c r="P43" s="9" t="s">
        <v>9</v>
      </c>
      <c r="Q43" s="13">
        <f>'外国人（公表）'!Q43+'日本人（公表）'!Q43</f>
        <v>188</v>
      </c>
      <c r="R43" s="14">
        <f t="shared" si="28"/>
        <v>435</v>
      </c>
      <c r="S43" s="13">
        <f>'外国人（公表）'!S43+'日本人（公表）'!S43</f>
        <v>214</v>
      </c>
      <c r="T43" s="13">
        <f>'外国人（公表）'!T43+'日本人（公表）'!T43</f>
        <v>221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129</v>
      </c>
      <c r="AT43" s="14">
        <f>SUM(AT41:AT42)</f>
        <v>341</v>
      </c>
      <c r="AU43" s="14">
        <f>SUM(AU41:AU42)</f>
        <v>170</v>
      </c>
      <c r="AV43" s="14">
        <f>SUM(AV41:AV42)</f>
        <v>171</v>
      </c>
      <c r="AX43" s="67"/>
      <c r="AY43" s="9" t="s">
        <v>26</v>
      </c>
      <c r="AZ43" s="13">
        <f>'外国人（公表）'!AZ43+'日本人（公表）'!AZ43</f>
        <v>200</v>
      </c>
      <c r="BA43" s="14">
        <f t="shared" si="27"/>
        <v>475</v>
      </c>
      <c r="BB43" s="13">
        <f>'外国人（公表）'!BB43+'日本人（公表）'!BB43</f>
        <v>249</v>
      </c>
      <c r="BC43" s="13">
        <f>'外国人（公表）'!BC43+'日本人（公表）'!BC43</f>
        <v>226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f>'外国人（公表）'!BN43+'日本人（公表）'!BN43</f>
        <v>76</v>
      </c>
      <c r="BO43" s="14">
        <f t="shared" si="26"/>
        <v>227</v>
      </c>
      <c r="BP43" s="13">
        <f>'外国人（公表）'!BP43+'日本人（公表）'!BP43</f>
        <v>115</v>
      </c>
      <c r="BQ43" s="13">
        <f>'外国人（公表）'!BQ43+'日本人（公表）'!BQ43</f>
        <v>112</v>
      </c>
    </row>
    <row r="44" spans="1:69" s="4" customFormat="1" ht="13.5" customHeight="1" x14ac:dyDescent="0.15">
      <c r="A44" s="67"/>
      <c r="B44" s="9" t="s">
        <v>11</v>
      </c>
      <c r="C44" s="13">
        <f>'外国人（公表）'!C44+'日本人（公表）'!C44</f>
        <v>213</v>
      </c>
      <c r="D44" s="14">
        <f t="shared" si="0"/>
        <v>399</v>
      </c>
      <c r="E44" s="13">
        <f>'外国人（公表）'!E44+'日本人（公表）'!E44</f>
        <v>187</v>
      </c>
      <c r="F44" s="13">
        <f>'外国人（公表）'!F44+'日本人（公表）'!F44</f>
        <v>212</v>
      </c>
      <c r="G44" s="22"/>
      <c r="H44" s="67"/>
      <c r="I44" s="9" t="s">
        <v>362</v>
      </c>
      <c r="J44" s="13">
        <f>'外国人（公表）'!J44+'日本人（公表）'!J44</f>
        <v>66</v>
      </c>
      <c r="K44" s="14">
        <f t="shared" si="25"/>
        <v>155</v>
      </c>
      <c r="L44" s="13">
        <f>'外国人（公表）'!L44+'日本人（公表）'!L44</f>
        <v>76</v>
      </c>
      <c r="M44" s="13">
        <f>'外国人（公表）'!M44+'日本人（公表）'!M44</f>
        <v>79</v>
      </c>
      <c r="N44" s="22"/>
      <c r="O44" s="67"/>
      <c r="P44" s="9" t="s">
        <v>102</v>
      </c>
      <c r="Q44" s="13">
        <f>'外国人（公表）'!Q44+'日本人（公表）'!Q44</f>
        <v>84</v>
      </c>
      <c r="R44" s="14">
        <f t="shared" si="28"/>
        <v>215</v>
      </c>
      <c r="S44" s="13">
        <f>'外国人（公表）'!S44+'日本人（公表）'!S44</f>
        <v>106</v>
      </c>
      <c r="T44" s="13">
        <f>'外国人（公表）'!T44+'日本人（公表）'!T44</f>
        <v>109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f>'外国人（公表）'!AZ44+'日本人（公表）'!AZ44</f>
        <v>62</v>
      </c>
      <c r="BA44" s="14">
        <f t="shared" si="27"/>
        <v>165</v>
      </c>
      <c r="BB44" s="13">
        <f>'外国人（公表）'!BB44+'日本人（公表）'!BB44</f>
        <v>75</v>
      </c>
      <c r="BC44" s="13">
        <f>'外国人（公表）'!BC44+'日本人（公表）'!BC44</f>
        <v>90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f>'外国人（公表）'!BN44+'日本人（公表）'!BN44</f>
        <v>110</v>
      </c>
      <c r="BO44" s="14">
        <f t="shared" si="26"/>
        <v>323</v>
      </c>
      <c r="BP44" s="13">
        <f>'外国人（公表）'!BP44+'日本人（公表）'!BP44</f>
        <v>166</v>
      </c>
      <c r="BQ44" s="13">
        <f>'外国人（公表）'!BQ44+'日本人（公表）'!BQ44</f>
        <v>157</v>
      </c>
    </row>
    <row r="45" spans="1:69" s="4" customFormat="1" ht="13.5" customHeight="1" x14ac:dyDescent="0.15">
      <c r="A45" s="67"/>
      <c r="B45" s="9" t="s">
        <v>416</v>
      </c>
      <c r="C45" s="13">
        <f>'外国人（公表）'!C45+'日本人（公表）'!C45</f>
        <v>59</v>
      </c>
      <c r="D45" s="14">
        <f t="shared" si="0"/>
        <v>119</v>
      </c>
      <c r="E45" s="13">
        <f>'外国人（公表）'!E45+'日本人（公表）'!E45</f>
        <v>65</v>
      </c>
      <c r="F45" s="13">
        <f>'外国人（公表）'!F45+'日本人（公表）'!F45</f>
        <v>54</v>
      </c>
      <c r="G45" s="22"/>
      <c r="H45" s="67"/>
      <c r="I45" s="9" t="s">
        <v>168</v>
      </c>
      <c r="J45" s="13">
        <f>'外国人（公表）'!J45+'日本人（公表）'!J45</f>
        <v>208</v>
      </c>
      <c r="K45" s="14">
        <f t="shared" si="25"/>
        <v>504</v>
      </c>
      <c r="L45" s="13">
        <f>'外国人（公表）'!L45+'日本人（公表）'!L45</f>
        <v>231</v>
      </c>
      <c r="M45" s="13">
        <f>'外国人（公表）'!M45+'日本人（公表）'!M45</f>
        <v>273</v>
      </c>
      <c r="N45" s="22"/>
      <c r="O45" s="67"/>
      <c r="P45" s="9" t="s">
        <v>179</v>
      </c>
      <c r="Q45" s="13">
        <f>'外国人（公表）'!Q45+'日本人（公表）'!Q45</f>
        <v>55</v>
      </c>
      <c r="R45" s="14">
        <f t="shared" si="28"/>
        <v>146</v>
      </c>
      <c r="S45" s="13">
        <f>'外国人（公表）'!S45+'日本人（公表）'!S45</f>
        <v>74</v>
      </c>
      <c r="T45" s="13">
        <f>'外国人（公表）'!T45+'日本人（公表）'!T45</f>
        <v>72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f>'外国人（公表）'!AZ45+'日本人（公表）'!AZ45</f>
        <v>96</v>
      </c>
      <c r="BA45" s="14">
        <f t="shared" si="27"/>
        <v>242</v>
      </c>
      <c r="BB45" s="13">
        <f>'外国人（公表）'!BB45+'日本人（公表）'!BB45</f>
        <v>114</v>
      </c>
      <c r="BC45" s="13">
        <f>'外国人（公表）'!BC45+'日本人（公表）'!BC45</f>
        <v>128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f>'外国人（公表）'!BN45+'日本人（公表）'!BN45</f>
        <v>73</v>
      </c>
      <c r="BO45" s="14">
        <f t="shared" si="26"/>
        <v>222</v>
      </c>
      <c r="BP45" s="13">
        <f>'外国人（公表）'!BP45+'日本人（公表）'!BP45</f>
        <v>97</v>
      </c>
      <c r="BQ45" s="13">
        <f>'外国人（公表）'!BQ45+'日本人（公表）'!BQ45</f>
        <v>125</v>
      </c>
    </row>
    <row r="46" spans="1:69" s="4" customFormat="1" ht="13.5" customHeight="1" x14ac:dyDescent="0.15">
      <c r="A46" s="67"/>
      <c r="B46" s="9" t="s">
        <v>164</v>
      </c>
      <c r="C46" s="13">
        <f>'外国人（公表）'!C46+'日本人（公表）'!C46</f>
        <v>141</v>
      </c>
      <c r="D46" s="14">
        <f t="shared" si="0"/>
        <v>282</v>
      </c>
      <c r="E46" s="13">
        <f>'外国人（公表）'!E46+'日本人（公表）'!E46</f>
        <v>121</v>
      </c>
      <c r="F46" s="13">
        <f>'外国人（公表）'!F46+'日本人（公表）'!F46</f>
        <v>161</v>
      </c>
      <c r="G46" s="22"/>
      <c r="H46" s="67"/>
      <c r="I46" s="9" t="s">
        <v>431</v>
      </c>
      <c r="J46" s="13">
        <f>'外国人（公表）'!J46+'日本人（公表）'!J46</f>
        <v>43</v>
      </c>
      <c r="K46" s="14">
        <f t="shared" si="25"/>
        <v>122</v>
      </c>
      <c r="L46" s="13">
        <f>'外国人（公表）'!L46+'日本人（公表）'!L46</f>
        <v>58</v>
      </c>
      <c r="M46" s="13">
        <f>'外国人（公表）'!M46+'日本人（公表）'!M46</f>
        <v>64</v>
      </c>
      <c r="N46" s="22"/>
      <c r="O46" s="67"/>
      <c r="P46" s="9" t="s">
        <v>4</v>
      </c>
      <c r="Q46" s="13">
        <f>'外国人（公表）'!Q46+'日本人（公表）'!Q46</f>
        <v>65</v>
      </c>
      <c r="R46" s="14">
        <f t="shared" si="28"/>
        <v>204</v>
      </c>
      <c r="S46" s="13">
        <f>'外国人（公表）'!S46+'日本人（公表）'!S46</f>
        <v>96</v>
      </c>
      <c r="T46" s="13">
        <f>'外国人（公表）'!T46+'日本人（公表）'!T46</f>
        <v>108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f>'外国人（公表）'!AZ46+'日本人（公表）'!AZ46</f>
        <v>44</v>
      </c>
      <c r="BA46" s="14">
        <f t="shared" si="27"/>
        <v>108</v>
      </c>
      <c r="BB46" s="13">
        <f>'外国人（公表）'!BB46+'日本人（公表）'!BB46</f>
        <v>60</v>
      </c>
      <c r="BC46" s="13">
        <f>'外国人（公表）'!BC46+'日本人（公表）'!BC46</f>
        <v>48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f>'外国人（公表）'!BN46+'日本人（公表）'!BN46</f>
        <v>71</v>
      </c>
      <c r="BO46" s="14">
        <f t="shared" si="26"/>
        <v>182</v>
      </c>
      <c r="BP46" s="13">
        <f>'外国人（公表）'!BP46+'日本人（公表）'!BP46</f>
        <v>88</v>
      </c>
      <c r="BQ46" s="13">
        <f>'外国人（公表）'!BQ46+'日本人（公表）'!BQ46</f>
        <v>94</v>
      </c>
    </row>
    <row r="47" spans="1:69" s="4" customFormat="1" ht="13.5" customHeight="1" x14ac:dyDescent="0.15">
      <c r="A47" s="67"/>
      <c r="B47" s="9" t="s">
        <v>414</v>
      </c>
      <c r="C47" s="13">
        <f>'外国人（公表）'!C47+'日本人（公表）'!C47</f>
        <v>70</v>
      </c>
      <c r="D47" s="14">
        <f t="shared" si="0"/>
        <v>143</v>
      </c>
      <c r="E47" s="13">
        <f>'外国人（公表）'!E47+'日本人（公表）'!E47</f>
        <v>70</v>
      </c>
      <c r="F47" s="13">
        <f>'外国人（公表）'!F47+'日本人（公表）'!F47</f>
        <v>73</v>
      </c>
      <c r="G47" s="22"/>
      <c r="H47" s="67"/>
      <c r="I47" s="9" t="s">
        <v>171</v>
      </c>
      <c r="J47" s="13">
        <f>'外国人（公表）'!J47+'日本人（公表）'!J47</f>
        <v>38</v>
      </c>
      <c r="K47" s="14">
        <f t="shared" si="25"/>
        <v>101</v>
      </c>
      <c r="L47" s="13">
        <f>'外国人（公表）'!L47+'日本人（公表）'!L47</f>
        <v>52</v>
      </c>
      <c r="M47" s="13">
        <f>'外国人（公表）'!M47+'日本人（公表）'!M47</f>
        <v>49</v>
      </c>
      <c r="N47" s="22"/>
      <c r="O47" s="67"/>
      <c r="P47" s="9" t="s">
        <v>385</v>
      </c>
      <c r="Q47" s="13">
        <f>'外国人（公表）'!Q47+'日本人（公表）'!Q47</f>
        <v>113</v>
      </c>
      <c r="R47" s="14">
        <f t="shared" si="28"/>
        <v>293</v>
      </c>
      <c r="S47" s="13">
        <f>'外国人（公表）'!S47+'日本人（公表）'!S47</f>
        <v>134</v>
      </c>
      <c r="T47" s="13">
        <f>'外国人（公表）'!T47+'日本人（公表）'!T47</f>
        <v>159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608</v>
      </c>
      <c r="BA47" s="14">
        <f>SUM(BA41:BA46)</f>
        <v>1543</v>
      </c>
      <c r="BB47" s="14">
        <f>SUM(BB41:BB46)</f>
        <v>779</v>
      </c>
      <c r="BC47" s="14">
        <f>SUM(BC41:BC46)</f>
        <v>764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f>'外国人（公表）'!BN47+'日本人（公表）'!BN47</f>
        <v>58</v>
      </c>
      <c r="BO47" s="14">
        <f t="shared" si="26"/>
        <v>175</v>
      </c>
      <c r="BP47" s="13">
        <f>'外国人（公表）'!BP47+'日本人（公表）'!BP47</f>
        <v>89</v>
      </c>
      <c r="BQ47" s="13">
        <f>'外国人（公表）'!BQ47+'日本人（公表）'!BQ47</f>
        <v>86</v>
      </c>
    </row>
    <row r="48" spans="1:69" s="4" customFormat="1" ht="13.5" customHeight="1" x14ac:dyDescent="0.15">
      <c r="A48" s="67"/>
      <c r="B48" s="9" t="s">
        <v>417</v>
      </c>
      <c r="C48" s="13">
        <f>'外国人（公表）'!C48+'日本人（公表）'!C48</f>
        <v>51</v>
      </c>
      <c r="D48" s="14">
        <f t="shared" si="0"/>
        <v>114</v>
      </c>
      <c r="E48" s="13">
        <f>'外国人（公表）'!E48+'日本人（公表）'!E48</f>
        <v>50</v>
      </c>
      <c r="F48" s="13">
        <f>'外国人（公表）'!F48+'日本人（公表）'!F48</f>
        <v>64</v>
      </c>
      <c r="G48" s="22"/>
      <c r="H48" s="68"/>
      <c r="I48" s="17" t="s">
        <v>14</v>
      </c>
      <c r="J48" s="14">
        <f>SUM(J39:J47)</f>
        <v>777</v>
      </c>
      <c r="K48" s="14">
        <f>SUM(K39:K47)</f>
        <v>1997</v>
      </c>
      <c r="L48" s="14">
        <f>SUM(L39:L47)</f>
        <v>985</v>
      </c>
      <c r="M48" s="14">
        <f>SUM(M39:M47)</f>
        <v>1012</v>
      </c>
      <c r="N48" s="22"/>
      <c r="O48" s="67"/>
      <c r="P48" s="9" t="s">
        <v>327</v>
      </c>
      <c r="Q48" s="13">
        <f>'外国人（公表）'!Q48+'日本人（公表）'!Q48</f>
        <v>55</v>
      </c>
      <c r="R48" s="14">
        <f t="shared" si="28"/>
        <v>161</v>
      </c>
      <c r="S48" s="13">
        <f>'外国人（公表）'!S48+'日本人（公表）'!S48</f>
        <v>79</v>
      </c>
      <c r="T48" s="13">
        <f>'外国人（公表）'!T48+'日本人（公表）'!T48</f>
        <v>82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f>'外国人（公表）'!BN48+'日本人（公表）'!BN48</f>
        <v>74</v>
      </c>
      <c r="BO48" s="14">
        <f t="shared" si="26"/>
        <v>195</v>
      </c>
      <c r="BP48" s="13">
        <f>'外国人（公表）'!BP48+'日本人（公表）'!BP48</f>
        <v>101</v>
      </c>
      <c r="BQ48" s="13">
        <f>'外国人（公表）'!BQ48+'日本人（公表）'!BQ48</f>
        <v>94</v>
      </c>
    </row>
    <row r="49" spans="1:69" s="4" customFormat="1" ht="13.5" customHeight="1" x14ac:dyDescent="0.15">
      <c r="A49" s="67"/>
      <c r="B49" s="9" t="s">
        <v>464</v>
      </c>
      <c r="C49" s="13">
        <f>'外国人（公表）'!C49+'日本人（公表）'!C49</f>
        <v>218</v>
      </c>
      <c r="D49" s="14">
        <f t="shared" si="0"/>
        <v>493</v>
      </c>
      <c r="E49" s="13">
        <f>'外国人（公表）'!E49+'日本人（公表）'!E49</f>
        <v>241</v>
      </c>
      <c r="F49" s="13">
        <f>'外国人（公表）'!F49+'日本人（公表）'!F49</f>
        <v>252</v>
      </c>
      <c r="G49" s="22"/>
      <c r="N49" s="22"/>
      <c r="O49" s="67"/>
      <c r="P49" s="31" t="s">
        <v>183</v>
      </c>
      <c r="Q49" s="13">
        <f>'外国人（公表）'!Q49+'日本人（公表）'!Q49</f>
        <v>81</v>
      </c>
      <c r="R49" s="14">
        <f t="shared" si="28"/>
        <v>194</v>
      </c>
      <c r="S49" s="13">
        <f>'外国人（公表）'!S49+'日本人（公表）'!S49</f>
        <v>101</v>
      </c>
      <c r="T49" s="13">
        <f>'外国人（公表）'!T49+'日本人（公表）'!T49</f>
        <v>93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f>'外国人（公表）'!BN49+'日本人（公表）'!BN49</f>
        <v>43</v>
      </c>
      <c r="BO49" s="14">
        <f t="shared" si="26"/>
        <v>126</v>
      </c>
      <c r="BP49" s="13">
        <f>'外国人（公表）'!BP49+'日本人（公表）'!BP49</f>
        <v>56</v>
      </c>
      <c r="BQ49" s="13">
        <f>'外国人（公表）'!BQ49+'日本人（公表）'!BQ49</f>
        <v>70</v>
      </c>
    </row>
    <row r="50" spans="1:69" s="4" customFormat="1" ht="13.5" customHeight="1" x14ac:dyDescent="0.15">
      <c r="A50" s="67"/>
      <c r="B50" s="9" t="s">
        <v>463</v>
      </c>
      <c r="C50" s="13">
        <f>'外国人（公表）'!C50+'日本人（公表）'!C50</f>
        <v>333</v>
      </c>
      <c r="D50" s="14">
        <f t="shared" si="0"/>
        <v>793</v>
      </c>
      <c r="E50" s="13">
        <f>'外国人（公表）'!E50+'日本人（公表）'!E50</f>
        <v>380</v>
      </c>
      <c r="F50" s="13">
        <f>'外国人（公表）'!F50+'日本人（公表）'!F50</f>
        <v>413</v>
      </c>
      <c r="G50" s="22"/>
      <c r="N50" s="22"/>
      <c r="O50" s="67"/>
      <c r="P50" s="9" t="s">
        <v>173</v>
      </c>
      <c r="Q50" s="13">
        <f>'外国人（公表）'!Q50+'日本人（公表）'!Q50</f>
        <v>47</v>
      </c>
      <c r="R50" s="14">
        <f t="shared" si="28"/>
        <v>148</v>
      </c>
      <c r="S50" s="13">
        <f>'外国人（公表）'!S50+'日本人（公表）'!S50</f>
        <v>71</v>
      </c>
      <c r="T50" s="13">
        <f>'外国人（公表）'!T50+'日本人（公表）'!T50</f>
        <v>77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768</v>
      </c>
      <c r="BO50" s="14">
        <f>SUM(BO39:BO49)</f>
        <v>2141</v>
      </c>
      <c r="BP50" s="14">
        <f>SUM(BP39:BP49)</f>
        <v>1056</v>
      </c>
      <c r="BQ50" s="14">
        <f>SUM(BQ39:BQ49)</f>
        <v>1085</v>
      </c>
    </row>
    <row r="51" spans="1:69" s="4" customFormat="1" ht="13.5" customHeight="1" x14ac:dyDescent="0.15">
      <c r="A51" s="67"/>
      <c r="B51" s="9" t="s">
        <v>419</v>
      </c>
      <c r="C51" s="13">
        <f>'外国人（公表）'!C51+'日本人（公表）'!C51</f>
        <v>431</v>
      </c>
      <c r="D51" s="14">
        <f t="shared" si="0"/>
        <v>1044</v>
      </c>
      <c r="E51" s="13">
        <f>'外国人（公表）'!E51+'日本人（公表）'!E51</f>
        <v>513</v>
      </c>
      <c r="F51" s="13">
        <f>'外国人（公表）'!F51+'日本人（公表）'!F51</f>
        <v>531</v>
      </c>
      <c r="G51" s="22"/>
      <c r="N51" s="22"/>
      <c r="O51" s="67"/>
      <c r="P51" s="9" t="s">
        <v>100</v>
      </c>
      <c r="Q51" s="13">
        <f>'外国人（公表）'!Q51+'日本人（公表）'!Q51</f>
        <v>40</v>
      </c>
      <c r="R51" s="14">
        <f t="shared" si="28"/>
        <v>120</v>
      </c>
      <c r="S51" s="13">
        <f>'外国人（公表）'!S51+'日本人（公表）'!S51</f>
        <v>61</v>
      </c>
      <c r="T51" s="13">
        <f>'外国人（公表）'!T51+'日本人（公表）'!T51</f>
        <v>59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f>'外国人（公表）'!C52+'日本人（公表）'!C52</f>
        <v>294</v>
      </c>
      <c r="D52" s="14">
        <f t="shared" si="0"/>
        <v>501</v>
      </c>
      <c r="E52" s="13">
        <f>'外国人（公表）'!E52+'日本人（公表）'!E52</f>
        <v>243</v>
      </c>
      <c r="F52" s="13">
        <f>'外国人（公表）'!F52+'日本人（公表）'!F52</f>
        <v>258</v>
      </c>
      <c r="G52" s="22"/>
      <c r="N52" s="22"/>
      <c r="O52" s="67"/>
      <c r="P52" s="9" t="s">
        <v>442</v>
      </c>
      <c r="Q52" s="13">
        <f>'外国人（公表）'!Q52+'日本人（公表）'!Q52</f>
        <v>19</v>
      </c>
      <c r="R52" s="14">
        <f t="shared" si="28"/>
        <v>70</v>
      </c>
      <c r="S52" s="13">
        <f>'外国人（公表）'!S52+'日本人（公表）'!S52</f>
        <v>35</v>
      </c>
      <c r="T52" s="13">
        <f>'外国人（公表）'!T52+'日本人（公表）'!T52</f>
        <v>35</v>
      </c>
      <c r="U52" s="22"/>
      <c r="V52" s="90" t="s">
        <v>57</v>
      </c>
      <c r="W52" s="86"/>
      <c r="X52" s="86">
        <f>SUM(C59,J26,J38,J48,Q17,Q28,Q41,Q53,X19,X30,X37)</f>
        <v>33166</v>
      </c>
      <c r="Y52" s="86">
        <f>SUM(D59,K26,K38,K48,R17,R28,R41,R53,Y19,Y30,Y37)</f>
        <v>76254</v>
      </c>
      <c r="Z52" s="86">
        <f>SUM(E59,L26,L38,L48,S17,S28,S41,S53,Z19,Z30,Z37)</f>
        <v>37535</v>
      </c>
      <c r="AA52" s="88">
        <f>SUM(F59,M26,M38,M48,T17,T28,T41,T53,AA19,AA30,AA37)</f>
        <v>38719</v>
      </c>
      <c r="AC52" s="77" t="s">
        <v>114</v>
      </c>
      <c r="AD52" s="78"/>
      <c r="AE52" s="78">
        <f>SUM(AE28,AE36)</f>
        <v>2201</v>
      </c>
      <c r="AF52" s="78">
        <f>SUM(AF28,AF36)</f>
        <v>5458</v>
      </c>
      <c r="AG52" s="78">
        <f>SUM(AG28,AG36)</f>
        <v>2668</v>
      </c>
      <c r="AH52" s="69">
        <f>SUM(AH28,AH36)</f>
        <v>2790</v>
      </c>
      <c r="AJ52" s="90" t="s">
        <v>117</v>
      </c>
      <c r="AK52" s="86"/>
      <c r="AL52" s="86">
        <f>SUM(AL24,AL29,AL35)</f>
        <v>2744</v>
      </c>
      <c r="AM52" s="86">
        <f>SUM(AM24,AM29,AM35)</f>
        <v>7392</v>
      </c>
      <c r="AN52" s="86">
        <f>SUM(AN24,AN29,AN35)</f>
        <v>3697</v>
      </c>
      <c r="AO52" s="88">
        <f>SUM(AO24,AO29,AO35)</f>
        <v>3695</v>
      </c>
      <c r="AQ52" s="90" t="s">
        <v>118</v>
      </c>
      <c r="AR52" s="86"/>
      <c r="AS52" s="86">
        <f>AS15+AS24+AS31+AS33+AS40+AS43+AS45</f>
        <v>4609</v>
      </c>
      <c r="AT52" s="86">
        <f>AT15+AT24+AT31+AT33+AT40+AT43+AT45</f>
        <v>11028</v>
      </c>
      <c r="AU52" s="86">
        <f>AU15+AU24+AU31+AU33+AU40+AU43+AU45</f>
        <v>5346</v>
      </c>
      <c r="AV52" s="88">
        <f>AV15+AV24+AV31+AV33+AV40+AV43+AV45</f>
        <v>5682</v>
      </c>
      <c r="AX52" s="90" t="s">
        <v>120</v>
      </c>
      <c r="AY52" s="86"/>
      <c r="AZ52" s="86">
        <f>SUM(AZ40,AZ13,AZ21,AZ28,AZ47)</f>
        <v>4064</v>
      </c>
      <c r="BA52" s="86">
        <f>SUM(BA40,BA13,BA21,BA28,BA47)</f>
        <v>9592</v>
      </c>
      <c r="BB52" s="86">
        <f>SUM(BB40,BB13,BB21,BB28,BB47)</f>
        <v>4776</v>
      </c>
      <c r="BC52" s="88">
        <f>SUM(BC40,BC13,BC21,BC28,BC47)</f>
        <v>4816</v>
      </c>
      <c r="BE52" s="77" t="s">
        <v>17</v>
      </c>
      <c r="BF52" s="78"/>
      <c r="BG52" s="78">
        <f>SUM(BG16,BG28,BG39)</f>
        <v>2480</v>
      </c>
      <c r="BH52" s="78">
        <f>SUM(BH16,BH28,BH39)</f>
        <v>5082</v>
      </c>
      <c r="BI52" s="78">
        <f>SUM(BI16,BI28,BI39)</f>
        <v>2456</v>
      </c>
      <c r="BJ52" s="69">
        <f>SUM(BJ16,BJ28,BJ39)</f>
        <v>2626</v>
      </c>
      <c r="BL52" s="77" t="s">
        <v>122</v>
      </c>
      <c r="BM52" s="78"/>
      <c r="BN52" s="78">
        <f>SUM(BN21,BN38,BN50)</f>
        <v>3612</v>
      </c>
      <c r="BO52" s="78">
        <f>SUM(BO21,BO38,BO50)</f>
        <v>9776</v>
      </c>
      <c r="BP52" s="78">
        <f>SUM(BP21,BP38,BP50)</f>
        <v>4862</v>
      </c>
      <c r="BQ52" s="69">
        <f>SUM(BQ21,BQ38,BQ50)</f>
        <v>4914</v>
      </c>
    </row>
    <row r="53" spans="1:69" s="4" customFormat="1" ht="13.5" customHeight="1" x14ac:dyDescent="0.15">
      <c r="A53" s="67"/>
      <c r="B53" s="9" t="s">
        <v>421</v>
      </c>
      <c r="C53" s="13">
        <f>'外国人（公表）'!C53+'日本人（公表）'!C53</f>
        <v>486</v>
      </c>
      <c r="D53" s="14">
        <f t="shared" si="0"/>
        <v>1022</v>
      </c>
      <c r="E53" s="13">
        <f>'外国人（公表）'!E53+'日本人（公表）'!E53</f>
        <v>487</v>
      </c>
      <c r="F53" s="13">
        <f>'外国人（公表）'!F53+'日本人（公表）'!F53</f>
        <v>535</v>
      </c>
      <c r="G53" s="22"/>
      <c r="N53" s="22"/>
      <c r="O53" s="68"/>
      <c r="P53" s="17" t="s">
        <v>14</v>
      </c>
      <c r="Q53" s="14">
        <f>SUM(Q42:Q52)</f>
        <v>978</v>
      </c>
      <c r="R53" s="14">
        <f>SUM(R42:R52)</f>
        <v>2524</v>
      </c>
      <c r="S53" s="14">
        <f>SUM(S42:S52)</f>
        <v>1226</v>
      </c>
      <c r="T53" s="14">
        <f>SUM(T42:T52)</f>
        <v>1298</v>
      </c>
      <c r="U53" s="22"/>
      <c r="V53" s="91"/>
      <c r="W53" s="87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f>'外国人（公表）'!C54+'日本人（公表）'!C54</f>
        <v>335</v>
      </c>
      <c r="D54" s="14">
        <f t="shared" si="0"/>
        <v>672</v>
      </c>
      <c r="E54" s="13">
        <f>'外国人（公表）'!E54+'日本人（公表）'!E54</f>
        <v>311</v>
      </c>
      <c r="F54" s="13">
        <f>'外国人（公表）'!F54+'日本人（公表）'!F54</f>
        <v>361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f>'外国人（公表）'!C55+'日本人（公表）'!C55</f>
        <v>279</v>
      </c>
      <c r="D55" s="14">
        <f t="shared" si="0"/>
        <v>533</v>
      </c>
      <c r="E55" s="13">
        <f>'外国人（公表）'!E55+'日本人（公表）'!E55</f>
        <v>279</v>
      </c>
      <c r="F55" s="13">
        <f>'外国人（公表）'!F55+'日本人（公表）'!F55</f>
        <v>254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67"/>
      <c r="B56" s="9" t="s">
        <v>172</v>
      </c>
      <c r="C56" s="13">
        <f>'外国人（公表）'!C56+'日本人（公表）'!C56</f>
        <v>545</v>
      </c>
      <c r="D56" s="14">
        <f t="shared" si="0"/>
        <v>913</v>
      </c>
      <c r="E56" s="13">
        <f>'外国人（公表）'!E56+'日本人（公表）'!E56</f>
        <v>448</v>
      </c>
      <c r="F56" s="13">
        <f>'外国人（公表）'!F56+'日本人（公表）'!F56</f>
        <v>465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67"/>
      <c r="B57" s="9" t="s">
        <v>422</v>
      </c>
      <c r="C57" s="13">
        <f>'外国人（公表）'!C57+'日本人（公表）'!C57</f>
        <v>170</v>
      </c>
      <c r="D57" s="14">
        <f t="shared" si="0"/>
        <v>357</v>
      </c>
      <c r="E57" s="13">
        <f>'外国人（公表）'!E57+'日本人（公表）'!E57</f>
        <v>173</v>
      </c>
      <c r="F57" s="13">
        <f>'外国人（公表）'!F57+'日本人（公表）'!F57</f>
        <v>184</v>
      </c>
      <c r="O57" s="55"/>
      <c r="P57" s="2"/>
      <c r="Q57" s="55"/>
      <c r="R57" s="55"/>
      <c r="S57" s="55"/>
      <c r="T57" s="55"/>
      <c r="V57" s="22"/>
      <c r="W57" s="22"/>
      <c r="X57" s="22"/>
      <c r="Y57" s="22"/>
      <c r="Z57" s="22"/>
      <c r="AA57" s="22"/>
      <c r="AC57" s="55"/>
      <c r="AD57" s="2"/>
      <c r="AE57" s="55"/>
      <c r="AF57" s="55"/>
      <c r="AG57" s="55"/>
      <c r="AH57" s="55"/>
      <c r="AJ57" s="55"/>
      <c r="AK57" s="2"/>
      <c r="AL57" s="55"/>
      <c r="AM57" s="55"/>
      <c r="AN57" s="55"/>
      <c r="AO57" s="55"/>
      <c r="AQ57" s="55"/>
      <c r="AR57" s="2"/>
      <c r="AS57" s="55"/>
      <c r="AT57" s="55"/>
      <c r="AU57" s="55"/>
      <c r="AV57" s="55"/>
      <c r="BE57" s="55"/>
      <c r="BF57" s="2"/>
      <c r="BG57" s="55"/>
      <c r="BH57" s="55"/>
      <c r="BI57" s="55"/>
      <c r="BJ57" s="55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67"/>
      <c r="B58" s="9" t="s">
        <v>467</v>
      </c>
      <c r="C58" s="13">
        <f>'外国人（公表）'!C58+'日本人（公表）'!C58</f>
        <v>322</v>
      </c>
      <c r="D58" s="14">
        <f t="shared" si="0"/>
        <v>715</v>
      </c>
      <c r="E58" s="13">
        <f>'外国人（公表）'!E58+'日本人（公表）'!E58</f>
        <v>377</v>
      </c>
      <c r="F58" s="13">
        <f>'外国人（公表）'!F58+'日本人（公表）'!F58</f>
        <v>338</v>
      </c>
      <c r="O58" s="55"/>
      <c r="P58" s="2"/>
      <c r="Q58" s="55"/>
      <c r="R58" s="55"/>
      <c r="S58" s="55"/>
      <c r="T58" s="55"/>
      <c r="V58" s="22"/>
      <c r="W58" s="22"/>
      <c r="X58" s="22"/>
      <c r="Y58" s="22"/>
      <c r="Z58" s="22"/>
      <c r="AA58" s="22"/>
      <c r="AC58" s="55"/>
      <c r="AD58" s="2"/>
      <c r="AE58" s="55"/>
      <c r="AF58" s="55"/>
      <c r="AG58" s="55"/>
      <c r="AH58" s="55"/>
      <c r="AJ58" s="55"/>
      <c r="AK58" s="2"/>
      <c r="AL58" s="55"/>
      <c r="AM58" s="55"/>
      <c r="AN58" s="55"/>
      <c r="AO58" s="55"/>
      <c r="AQ58" s="55"/>
      <c r="AR58" s="2"/>
      <c r="AS58" s="55"/>
      <c r="AT58" s="55"/>
      <c r="AU58" s="55"/>
      <c r="AV58" s="55"/>
      <c r="BE58" s="55"/>
      <c r="BF58" s="2"/>
      <c r="BG58" s="55"/>
      <c r="BH58" s="55"/>
      <c r="BI58" s="55"/>
      <c r="BJ58" s="55"/>
      <c r="BL58" s="55"/>
      <c r="BM58" s="2"/>
      <c r="BN58" s="55"/>
      <c r="BO58" s="55"/>
      <c r="BP58" s="55"/>
      <c r="BQ58" s="55"/>
    </row>
    <row r="59" spans="1:69" x14ac:dyDescent="0.2">
      <c r="A59" s="68"/>
      <c r="B59" s="12" t="s">
        <v>14</v>
      </c>
      <c r="C59" s="14">
        <f>SUM(C6:C58)</f>
        <v>14774</v>
      </c>
      <c r="D59" s="14">
        <f>SUM(D6:D58)</f>
        <v>31640</v>
      </c>
      <c r="E59" s="14">
        <f>SUM(E6:E58)</f>
        <v>15450</v>
      </c>
      <c r="F59" s="14">
        <f>SUM(F6:F58)</f>
        <v>16190</v>
      </c>
      <c r="H59" s="4"/>
      <c r="I59" s="4"/>
      <c r="J59" s="4"/>
      <c r="K59" s="4"/>
      <c r="L59" s="4"/>
      <c r="M59" s="4"/>
      <c r="V59" s="4"/>
      <c r="W59" s="3"/>
      <c r="X59" s="4"/>
      <c r="Y59" s="4"/>
      <c r="Z59" s="4"/>
      <c r="AA59" s="4"/>
    </row>
    <row r="60" spans="1:69" x14ac:dyDescent="0.2">
      <c r="C60" s="65"/>
      <c r="E60" s="65"/>
      <c r="F60" s="65"/>
      <c r="H60" s="55"/>
      <c r="I60" s="3"/>
      <c r="J60" s="4"/>
      <c r="K60" s="4"/>
      <c r="L60" s="4"/>
      <c r="M60" s="4"/>
      <c r="V60" s="55"/>
      <c r="X60" s="55"/>
      <c r="Y60" s="55"/>
      <c r="Z60" s="55"/>
      <c r="AA60" s="55"/>
    </row>
    <row r="61" spans="1:69" x14ac:dyDescent="0.2">
      <c r="C61" s="65"/>
      <c r="E61" s="65"/>
      <c r="F61" s="65"/>
      <c r="J61" s="55"/>
      <c r="K61" s="55"/>
      <c r="L61" s="55"/>
      <c r="M61" s="55"/>
    </row>
    <row r="64" spans="1:69" x14ac:dyDescent="0.2">
      <c r="C64" s="65"/>
      <c r="E64" s="65"/>
      <c r="F64" s="65"/>
    </row>
    <row r="65" spans="3:6" x14ac:dyDescent="0.2">
      <c r="C65" s="65"/>
      <c r="E65" s="65"/>
      <c r="F65" s="65"/>
    </row>
    <row r="66" spans="3:6" x14ac:dyDescent="0.2">
      <c r="C66" s="65"/>
      <c r="E66" s="65"/>
      <c r="F66" s="65"/>
    </row>
    <row r="67" spans="3:6" x14ac:dyDescent="0.2">
      <c r="C67" s="65"/>
      <c r="E67" s="65"/>
      <c r="F67" s="65"/>
    </row>
    <row r="68" spans="3:6" x14ac:dyDescent="0.2">
      <c r="C68" s="65"/>
      <c r="E68" s="65"/>
      <c r="F68" s="65"/>
    </row>
    <row r="69" spans="3:6" x14ac:dyDescent="0.2">
      <c r="C69" s="65"/>
      <c r="E69" s="65"/>
      <c r="F69" s="65"/>
    </row>
    <row r="70" spans="3:6" x14ac:dyDescent="0.2">
      <c r="C70" s="65"/>
      <c r="E70" s="65"/>
      <c r="F70" s="65"/>
    </row>
    <row r="71" spans="3:6" x14ac:dyDescent="0.2">
      <c r="C71" s="65"/>
      <c r="E71" s="65"/>
      <c r="F71" s="65"/>
    </row>
    <row r="72" spans="3:6" x14ac:dyDescent="0.2">
      <c r="C72" s="65"/>
      <c r="E72" s="65"/>
      <c r="F72" s="65"/>
    </row>
    <row r="73" spans="3:6" x14ac:dyDescent="0.2">
      <c r="C73" s="65"/>
      <c r="E73" s="65"/>
      <c r="F73" s="65"/>
    </row>
    <row r="74" spans="3:6" x14ac:dyDescent="0.2">
      <c r="C74" s="65"/>
      <c r="E74" s="65"/>
      <c r="F74" s="65"/>
    </row>
    <row r="75" spans="3:6" x14ac:dyDescent="0.2">
      <c r="C75" s="65"/>
      <c r="E75" s="65"/>
      <c r="F75" s="65"/>
    </row>
    <row r="76" spans="3:6" x14ac:dyDescent="0.2">
      <c r="C76" s="65"/>
      <c r="E76" s="65"/>
      <c r="F76" s="65"/>
    </row>
    <row r="77" spans="3:6" x14ac:dyDescent="0.2">
      <c r="C77" s="65"/>
      <c r="E77" s="65"/>
      <c r="F77" s="65"/>
    </row>
    <row r="78" spans="3:6" x14ac:dyDescent="0.2">
      <c r="C78" s="65"/>
      <c r="E78" s="65"/>
      <c r="F78" s="65"/>
    </row>
    <row r="79" spans="3:6" x14ac:dyDescent="0.2">
      <c r="C79" s="65"/>
      <c r="E79" s="65"/>
      <c r="F79" s="65"/>
    </row>
    <row r="80" spans="3:6" x14ac:dyDescent="0.2">
      <c r="C80" s="65"/>
      <c r="E80" s="65"/>
      <c r="F80" s="65"/>
    </row>
    <row r="81" spans="3:6" x14ac:dyDescent="0.2">
      <c r="C81" s="65"/>
      <c r="E81" s="65"/>
      <c r="F81" s="65"/>
    </row>
    <row r="84" spans="3:6" x14ac:dyDescent="0.2">
      <c r="C84" s="55"/>
      <c r="E84" s="55"/>
      <c r="F84" s="55"/>
    </row>
    <row r="85" spans="3:6" x14ac:dyDescent="0.2">
      <c r="C85" s="55"/>
      <c r="E85" s="55"/>
      <c r="F85" s="55"/>
    </row>
    <row r="86" spans="3:6" x14ac:dyDescent="0.2">
      <c r="C86" s="55"/>
      <c r="E86" s="55"/>
      <c r="F86" s="55"/>
    </row>
    <row r="87" spans="3:6" x14ac:dyDescent="0.2">
      <c r="C87" s="55"/>
      <c r="E87" s="55"/>
      <c r="F87" s="55"/>
    </row>
    <row r="112" spans="3:6" x14ac:dyDescent="0.2">
      <c r="C112" s="65"/>
      <c r="E112" s="65"/>
      <c r="F112" s="65"/>
    </row>
    <row r="113" spans="3:6" x14ac:dyDescent="0.2">
      <c r="C113" s="65"/>
      <c r="E113" s="65"/>
      <c r="F113" s="65"/>
    </row>
    <row r="114" spans="3:6" x14ac:dyDescent="0.2">
      <c r="C114" s="65"/>
      <c r="E114" s="65"/>
      <c r="F114" s="65"/>
    </row>
    <row r="115" spans="3:6" x14ac:dyDescent="0.2">
      <c r="C115" s="65"/>
      <c r="E115" s="65"/>
      <c r="F115" s="65"/>
    </row>
    <row r="116" spans="3:6" x14ac:dyDescent="0.2">
      <c r="C116" s="65"/>
      <c r="E116" s="65"/>
      <c r="F116" s="65"/>
    </row>
    <row r="117" spans="3:6" x14ac:dyDescent="0.2">
      <c r="C117" s="65"/>
      <c r="E117" s="65"/>
      <c r="F117" s="65"/>
    </row>
    <row r="118" spans="3:6" x14ac:dyDescent="0.2">
      <c r="C118" s="65"/>
      <c r="E118" s="65"/>
      <c r="F118" s="65"/>
    </row>
    <row r="119" spans="3:6" x14ac:dyDescent="0.2">
      <c r="C119" s="65"/>
      <c r="E119" s="65"/>
      <c r="F119" s="65"/>
    </row>
    <row r="120" spans="3:6" x14ac:dyDescent="0.2">
      <c r="C120" s="65"/>
      <c r="E120" s="65"/>
      <c r="F120" s="65"/>
    </row>
    <row r="121" spans="3:6" x14ac:dyDescent="0.2">
      <c r="C121" s="65"/>
      <c r="E121" s="65"/>
      <c r="F121" s="65"/>
    </row>
    <row r="128" spans="3:6" x14ac:dyDescent="0.2">
      <c r="C128" s="65"/>
      <c r="E128" s="65"/>
      <c r="F128" s="65"/>
    </row>
    <row r="129" spans="3:6" x14ac:dyDescent="0.2">
      <c r="C129" s="65"/>
      <c r="E129" s="65"/>
      <c r="F129" s="65"/>
    </row>
    <row r="132" spans="3:6" x14ac:dyDescent="0.2">
      <c r="C132" s="65"/>
      <c r="E132" s="65"/>
      <c r="F132" s="65"/>
    </row>
    <row r="133" spans="3:6" x14ac:dyDescent="0.2">
      <c r="C133" s="65"/>
      <c r="E133" s="65"/>
      <c r="F133" s="65"/>
    </row>
    <row r="134" spans="3:6" x14ac:dyDescent="0.2">
      <c r="C134" s="65"/>
      <c r="E134" s="65"/>
      <c r="F134" s="65"/>
    </row>
    <row r="135" spans="3:6" x14ac:dyDescent="0.2">
      <c r="C135" s="65"/>
      <c r="E135" s="65"/>
      <c r="F135" s="65"/>
    </row>
    <row r="136" spans="3:6" x14ac:dyDescent="0.2">
      <c r="C136" s="65"/>
      <c r="E136" s="65"/>
      <c r="F136" s="65"/>
    </row>
    <row r="137" spans="3:6" x14ac:dyDescent="0.2">
      <c r="C137" s="65"/>
      <c r="E137" s="65"/>
      <c r="F137" s="65"/>
    </row>
  </sheetData>
  <protectedRanges>
    <protectedRange sqref="I2" name="範囲7"/>
  </protectedRanges>
  <mergeCells count="124"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00CC"/>
  </sheetPr>
  <dimension ref="A1:G38"/>
  <sheetViews>
    <sheetView topLeftCell="A19" zoomScale="120" zoomScaleNormal="120" workbookViewId="0">
      <selection activeCell="I29" sqref="I29"/>
    </sheetView>
  </sheetViews>
  <sheetFormatPr defaultRowHeight="13.2" x14ac:dyDescent="0.2"/>
  <sheetData>
    <row r="1" spans="1:7" x14ac:dyDescent="0.2">
      <c r="A1" s="5" t="str">
        <f>'日本人（公表）'!BS1</f>
        <v>【日本人分】</v>
      </c>
      <c r="B1" s="114" t="str">
        <f>'日本人（公表）'!BT1</f>
        <v>令和5年5月1日住民基本台帳人口(日本人)</v>
      </c>
      <c r="C1" s="115"/>
      <c r="D1" s="115"/>
      <c r="E1" s="115"/>
      <c r="F1" s="115"/>
    </row>
    <row r="2" spans="1:7" x14ac:dyDescent="0.2">
      <c r="A2" s="124"/>
      <c r="B2" s="125"/>
      <c r="C2" s="105" t="str">
        <f>'日本人（公表）'!BU2</f>
        <v>世帯数</v>
      </c>
      <c r="D2" s="118" t="str">
        <f>'日本人（公表）'!BV2</f>
        <v>人口</v>
      </c>
      <c r="E2" s="119"/>
      <c r="F2" s="120"/>
    </row>
    <row r="3" spans="1:7" x14ac:dyDescent="0.2">
      <c r="A3" s="126"/>
      <c r="B3" s="127"/>
      <c r="C3" s="106"/>
      <c r="D3" s="61" t="str">
        <f>'日本人（公表）'!BV3</f>
        <v>計</v>
      </c>
      <c r="E3" s="61" t="str">
        <f>'日本人（公表）'!BW3</f>
        <v>男</v>
      </c>
      <c r="F3" s="61" t="str">
        <f>'日本人（公表）'!BX3</f>
        <v>女</v>
      </c>
    </row>
    <row r="4" spans="1:7" x14ac:dyDescent="0.2">
      <c r="A4" s="133" t="str">
        <f>'日本人（公表）'!BS4</f>
        <v>古川地域合計</v>
      </c>
      <c r="B4" s="133"/>
      <c r="C4" s="62">
        <f>'日本人（公表）'!BU4</f>
        <v>32908</v>
      </c>
      <c r="D4" s="62">
        <f>'日本人（公表）'!BV4</f>
        <v>75745</v>
      </c>
      <c r="E4" s="62">
        <f>'日本人（公表）'!BW4</f>
        <v>37309</v>
      </c>
      <c r="F4" s="62">
        <f>'日本人（公表）'!BX4</f>
        <v>38436</v>
      </c>
    </row>
    <row r="5" spans="1:7" x14ac:dyDescent="0.2">
      <c r="A5" s="133" t="str">
        <f>'日本人（公表）'!BS5</f>
        <v>松山地域合計</v>
      </c>
      <c r="B5" s="133"/>
      <c r="C5" s="62">
        <f>'日本人（公表）'!BU5</f>
        <v>2196</v>
      </c>
      <c r="D5" s="62">
        <f>'日本人（公表）'!BV5</f>
        <v>5442</v>
      </c>
      <c r="E5" s="62">
        <f>'日本人（公表）'!BW5</f>
        <v>2660</v>
      </c>
      <c r="F5" s="62">
        <f>'日本人（公表）'!BX5</f>
        <v>2782</v>
      </c>
    </row>
    <row r="6" spans="1:7" x14ac:dyDescent="0.2">
      <c r="A6" s="133" t="str">
        <f>'日本人（公表）'!BS6</f>
        <v>三本木地域合計</v>
      </c>
      <c r="B6" s="133"/>
      <c r="C6" s="62">
        <f>'日本人（公表）'!BU6</f>
        <v>2700</v>
      </c>
      <c r="D6" s="62">
        <f>'日本人（公表）'!BV6</f>
        <v>7333</v>
      </c>
      <c r="E6" s="62">
        <f>'日本人（公表）'!BW6</f>
        <v>3665</v>
      </c>
      <c r="F6" s="62">
        <f>'日本人（公表）'!BX6</f>
        <v>3668</v>
      </c>
    </row>
    <row r="7" spans="1:7" x14ac:dyDescent="0.2">
      <c r="A7" s="133" t="str">
        <f>'日本人（公表）'!BS7</f>
        <v>鹿島台地域合計</v>
      </c>
      <c r="B7" s="133"/>
      <c r="C7" s="62">
        <f>'日本人（公表）'!BU7</f>
        <v>4555</v>
      </c>
      <c r="D7" s="62">
        <f>'日本人（公表）'!BV7</f>
        <v>10933</v>
      </c>
      <c r="E7" s="62">
        <f>'日本人（公表）'!BW7</f>
        <v>5328</v>
      </c>
      <c r="F7" s="62">
        <f>'日本人（公表）'!BX7</f>
        <v>5605</v>
      </c>
    </row>
    <row r="8" spans="1:7" x14ac:dyDescent="0.2">
      <c r="A8" s="133" t="str">
        <f>'日本人（公表）'!BS8</f>
        <v>岩出山地域合計</v>
      </c>
      <c r="B8" s="133"/>
      <c r="C8" s="62">
        <f>'日本人（公表）'!BU8</f>
        <v>4049</v>
      </c>
      <c r="D8" s="62">
        <f>'日本人（公表）'!BV8</f>
        <v>9558</v>
      </c>
      <c r="E8" s="62">
        <f>'日本人（公表）'!BW8</f>
        <v>4758</v>
      </c>
      <c r="F8" s="62">
        <f>'日本人（公表）'!BX8</f>
        <v>4800</v>
      </c>
    </row>
    <row r="9" spans="1:7" x14ac:dyDescent="0.2">
      <c r="A9" s="133" t="str">
        <f>'日本人（公表）'!BS9</f>
        <v>鳴子温泉地域合計</v>
      </c>
      <c r="B9" s="133"/>
      <c r="C9" s="62">
        <f>'日本人（公表）'!BU9</f>
        <v>2464</v>
      </c>
      <c r="D9" s="62">
        <f>'日本人（公表）'!BV9</f>
        <v>5047</v>
      </c>
      <c r="E9" s="62">
        <f>'日本人（公表）'!BW9</f>
        <v>2443</v>
      </c>
      <c r="F9" s="62">
        <f>'日本人（公表）'!BX9</f>
        <v>2604</v>
      </c>
    </row>
    <row r="10" spans="1:7" x14ac:dyDescent="0.2">
      <c r="A10" s="133" t="str">
        <f>'日本人（公表）'!BS10</f>
        <v>田尻地域合計</v>
      </c>
      <c r="B10" s="133"/>
      <c r="C10" s="62">
        <f>'日本人（公表）'!BU10</f>
        <v>3569</v>
      </c>
      <c r="D10" s="62">
        <f>'日本人（公表）'!BV10</f>
        <v>9681</v>
      </c>
      <c r="E10" s="62">
        <f>'日本人（公表）'!BW10</f>
        <v>4806</v>
      </c>
      <c r="F10" s="62">
        <f>'日本人（公表）'!BX10</f>
        <v>4875</v>
      </c>
    </row>
    <row r="11" spans="1:7" x14ac:dyDescent="0.2">
      <c r="A11" s="133" t="str">
        <f>'日本人（公表）'!BS11</f>
        <v>大崎市合計</v>
      </c>
      <c r="B11" s="133"/>
      <c r="C11" s="93">
        <f>'日本人（公表）'!BU11</f>
        <v>52441</v>
      </c>
      <c r="D11" s="93">
        <f>'日本人（公表）'!BV11</f>
        <v>123739</v>
      </c>
      <c r="E11" s="93">
        <f>'日本人（公表）'!BW11</f>
        <v>60969</v>
      </c>
      <c r="F11" s="93">
        <f>'日本人（公表）'!BX11</f>
        <v>62770</v>
      </c>
    </row>
    <row r="12" spans="1:7" x14ac:dyDescent="0.2">
      <c r="A12" s="133"/>
      <c r="B12" s="133"/>
      <c r="C12" s="93"/>
      <c r="D12" s="93"/>
      <c r="E12" s="93"/>
      <c r="F12" s="93"/>
    </row>
    <row r="14" spans="1:7" x14ac:dyDescent="0.2">
      <c r="A14" s="5" t="str">
        <f>'外国人（公表）'!BS1</f>
        <v>【外国人分】</v>
      </c>
      <c r="B14" s="114" t="str">
        <f>'外国人（公表）'!BT1</f>
        <v>令和5年5月1日住民基本台帳人口(外国人)</v>
      </c>
      <c r="C14" s="114"/>
      <c r="D14" s="114"/>
      <c r="E14" s="114"/>
      <c r="F14" s="114"/>
      <c r="G14" s="64"/>
    </row>
    <row r="15" spans="1:7" x14ac:dyDescent="0.2">
      <c r="A15" s="124"/>
      <c r="B15" s="125"/>
      <c r="C15" s="105" t="str">
        <f>'外国人（公表）'!BU2</f>
        <v>世帯数</v>
      </c>
      <c r="D15" s="118" t="str">
        <f>'外国人（公表）'!BV2</f>
        <v>人口</v>
      </c>
      <c r="E15" s="119"/>
      <c r="F15" s="120"/>
      <c r="G15" s="3"/>
    </row>
    <row r="16" spans="1:7" x14ac:dyDescent="0.2">
      <c r="A16" s="126"/>
      <c r="B16" s="127"/>
      <c r="C16" s="105"/>
      <c r="D16" s="60" t="str">
        <f>'外国人（公表）'!BV3</f>
        <v>計</v>
      </c>
      <c r="E16" s="60" t="str">
        <f>'外国人（公表）'!BW3</f>
        <v>男</v>
      </c>
      <c r="F16" s="60" t="str">
        <f>'外国人（公表）'!BX3</f>
        <v>女</v>
      </c>
    </row>
    <row r="17" spans="1:7" x14ac:dyDescent="0.2">
      <c r="A17" s="133" t="str">
        <f>'外国人（公表）'!BS4</f>
        <v>古川地域合計</v>
      </c>
      <c r="B17" s="133"/>
      <c r="C17" s="62">
        <f>'外国人（公表）'!BU4</f>
        <v>258</v>
      </c>
      <c r="D17" s="62">
        <f>'外国人（公表）'!BV4</f>
        <v>509</v>
      </c>
      <c r="E17" s="62">
        <f>'外国人（公表）'!BW4</f>
        <v>226</v>
      </c>
      <c r="F17" s="62">
        <f>'外国人（公表）'!BX4</f>
        <v>283</v>
      </c>
      <c r="G17" s="4"/>
    </row>
    <row r="18" spans="1:7" x14ac:dyDescent="0.2">
      <c r="A18" s="133" t="str">
        <f>'外国人（公表）'!BS5</f>
        <v>松山地域合計</v>
      </c>
      <c r="B18" s="133"/>
      <c r="C18" s="62">
        <f>'外国人（公表）'!BU5</f>
        <v>5</v>
      </c>
      <c r="D18" s="62">
        <f>'外国人（公表）'!BV5</f>
        <v>16</v>
      </c>
      <c r="E18" s="62">
        <f>'外国人（公表）'!BW5</f>
        <v>8</v>
      </c>
      <c r="F18" s="62">
        <f>'外国人（公表）'!BX5</f>
        <v>8</v>
      </c>
      <c r="G18" s="4"/>
    </row>
    <row r="19" spans="1:7" x14ac:dyDescent="0.2">
      <c r="A19" s="133" t="str">
        <f>'外国人（公表）'!BS6</f>
        <v>三本木地域合計</v>
      </c>
      <c r="B19" s="133"/>
      <c r="C19" s="62">
        <f>'外国人（公表）'!BU6</f>
        <v>44</v>
      </c>
      <c r="D19" s="62">
        <f>'外国人（公表）'!BV6</f>
        <v>59</v>
      </c>
      <c r="E19" s="62">
        <f>'外国人（公表）'!BW6</f>
        <v>32</v>
      </c>
      <c r="F19" s="62">
        <f>'外国人（公表）'!BX6</f>
        <v>27</v>
      </c>
      <c r="G19" s="4"/>
    </row>
    <row r="20" spans="1:7" x14ac:dyDescent="0.2">
      <c r="A20" s="133" t="str">
        <f>'外国人（公表）'!BS7</f>
        <v>鹿島台地域合計</v>
      </c>
      <c r="B20" s="133"/>
      <c r="C20" s="62">
        <f>'外国人（公表）'!BU7</f>
        <v>54</v>
      </c>
      <c r="D20" s="62">
        <f>'外国人（公表）'!BV7</f>
        <v>95</v>
      </c>
      <c r="E20" s="62">
        <f>'外国人（公表）'!BW7</f>
        <v>18</v>
      </c>
      <c r="F20" s="62">
        <f>'外国人（公表）'!BX7</f>
        <v>77</v>
      </c>
      <c r="G20" s="4"/>
    </row>
    <row r="21" spans="1:7" x14ac:dyDescent="0.2">
      <c r="A21" s="133" t="str">
        <f>'外国人（公表）'!BS8</f>
        <v>岩出山地域合計</v>
      </c>
      <c r="B21" s="133"/>
      <c r="C21" s="62">
        <f>'外国人（公表）'!BU8</f>
        <v>15</v>
      </c>
      <c r="D21" s="62">
        <f>'外国人（公表）'!BV8</f>
        <v>34</v>
      </c>
      <c r="E21" s="62">
        <f>'外国人（公表）'!BW8</f>
        <v>18</v>
      </c>
      <c r="F21" s="62">
        <f>'外国人（公表）'!BX8</f>
        <v>16</v>
      </c>
      <c r="G21" s="4"/>
    </row>
    <row r="22" spans="1:7" x14ac:dyDescent="0.2">
      <c r="A22" s="133" t="str">
        <f>'外国人（公表）'!BS9</f>
        <v>鳴子温泉地域合計</v>
      </c>
      <c r="B22" s="133"/>
      <c r="C22" s="62">
        <f>'外国人（公表）'!BU9</f>
        <v>16</v>
      </c>
      <c r="D22" s="62">
        <f>'外国人（公表）'!BV9</f>
        <v>35</v>
      </c>
      <c r="E22" s="62">
        <f>'外国人（公表）'!BW9</f>
        <v>13</v>
      </c>
      <c r="F22" s="62">
        <f>'外国人（公表）'!BX9</f>
        <v>22</v>
      </c>
      <c r="G22" s="4"/>
    </row>
    <row r="23" spans="1:7" x14ac:dyDescent="0.2">
      <c r="A23" s="133" t="str">
        <f>'外国人（公表）'!BS10</f>
        <v>田尻地域合計</v>
      </c>
      <c r="B23" s="133"/>
      <c r="C23" s="62">
        <f>'外国人（公表）'!BU10</f>
        <v>43</v>
      </c>
      <c r="D23" s="62">
        <f>'外国人（公表）'!BV10</f>
        <v>95</v>
      </c>
      <c r="E23" s="62">
        <f>'外国人（公表）'!BW10</f>
        <v>56</v>
      </c>
      <c r="F23" s="62">
        <f>'外国人（公表）'!BX10</f>
        <v>39</v>
      </c>
      <c r="G23" s="4"/>
    </row>
    <row r="24" spans="1:7" x14ac:dyDescent="0.2">
      <c r="A24" s="133" t="str">
        <f>'外国人（公表）'!BS11</f>
        <v>大崎市合計</v>
      </c>
      <c r="B24" s="133"/>
      <c r="C24" s="93">
        <f>'外国人（公表）'!BU11</f>
        <v>435</v>
      </c>
      <c r="D24" s="93">
        <f>'外国人（公表）'!BV11</f>
        <v>843</v>
      </c>
      <c r="E24" s="93">
        <f>'外国人（公表）'!BW11</f>
        <v>371</v>
      </c>
      <c r="F24" s="93">
        <f>'外国人（公表）'!BX11</f>
        <v>472</v>
      </c>
      <c r="G24" s="4"/>
    </row>
    <row r="25" spans="1:7" x14ac:dyDescent="0.2">
      <c r="A25" s="133"/>
      <c r="B25" s="133"/>
      <c r="C25" s="93"/>
      <c r="D25" s="93"/>
      <c r="E25" s="93"/>
      <c r="F25" s="93"/>
      <c r="G25" s="4"/>
    </row>
    <row r="27" spans="1:7" x14ac:dyDescent="0.2">
      <c r="A27" s="130" t="str">
        <f>'日・外（公表）'!BS1</f>
        <v>令和5年5月1日住民基本台帳人口（日本人+外国人）</v>
      </c>
      <c r="B27" s="130"/>
      <c r="C27" s="130"/>
      <c r="D27" s="130"/>
      <c r="E27" s="130"/>
      <c r="F27" s="130"/>
    </row>
    <row r="28" spans="1:7" x14ac:dyDescent="0.2">
      <c r="A28" s="124"/>
      <c r="B28" s="125"/>
      <c r="C28" s="105" t="str">
        <f>'日・外（公表）'!BU2</f>
        <v>世帯数</v>
      </c>
      <c r="D28" s="118" t="str">
        <f>'日・外（公表）'!BV2</f>
        <v>人口</v>
      </c>
      <c r="E28" s="119"/>
      <c r="F28" s="120"/>
    </row>
    <row r="29" spans="1:7" x14ac:dyDescent="0.2">
      <c r="A29" s="126"/>
      <c r="B29" s="127"/>
      <c r="C29" s="106"/>
      <c r="D29" s="61" t="str">
        <f>'日・外（公表）'!BV3</f>
        <v>計</v>
      </c>
      <c r="E29" s="61" t="str">
        <f>'日・外（公表）'!BW3</f>
        <v>男</v>
      </c>
      <c r="F29" s="61" t="str">
        <f>'日・外（公表）'!BX3</f>
        <v>女</v>
      </c>
    </row>
    <row r="30" spans="1:7" x14ac:dyDescent="0.2">
      <c r="A30" s="133" t="str">
        <f>'日・外（公表）'!BS4</f>
        <v>古川地域合計</v>
      </c>
      <c r="B30" s="133"/>
      <c r="C30" s="62">
        <f>'日・外（公表）'!BU4</f>
        <v>33166</v>
      </c>
      <c r="D30" s="62">
        <f>'日・外（公表）'!BV4</f>
        <v>76254</v>
      </c>
      <c r="E30" s="62">
        <f>'日・外（公表）'!BW4</f>
        <v>37535</v>
      </c>
      <c r="F30" s="62">
        <f>'日・外（公表）'!BX4</f>
        <v>38719</v>
      </c>
    </row>
    <row r="31" spans="1:7" x14ac:dyDescent="0.2">
      <c r="A31" s="133" t="str">
        <f>'日・外（公表）'!BS5</f>
        <v>松山地域合計</v>
      </c>
      <c r="B31" s="133"/>
      <c r="C31" s="62">
        <f>'日・外（公表）'!BU5</f>
        <v>2201</v>
      </c>
      <c r="D31" s="62">
        <f>'日・外（公表）'!BV5</f>
        <v>5458</v>
      </c>
      <c r="E31" s="62">
        <f>'日・外（公表）'!BW5</f>
        <v>2668</v>
      </c>
      <c r="F31" s="62">
        <f>'日・外（公表）'!BX5</f>
        <v>2790</v>
      </c>
    </row>
    <row r="32" spans="1:7" x14ac:dyDescent="0.2">
      <c r="A32" s="133" t="str">
        <f>'日・外（公表）'!BS6</f>
        <v>三本木地域合計</v>
      </c>
      <c r="B32" s="133"/>
      <c r="C32" s="62">
        <f>'日・外（公表）'!BU6</f>
        <v>2744</v>
      </c>
      <c r="D32" s="62">
        <f>'日・外（公表）'!BV6</f>
        <v>7392</v>
      </c>
      <c r="E32" s="62">
        <f>'日・外（公表）'!BW6</f>
        <v>3697</v>
      </c>
      <c r="F32" s="62">
        <f>'日・外（公表）'!BX6</f>
        <v>3695</v>
      </c>
    </row>
    <row r="33" spans="1:6" x14ac:dyDescent="0.2">
      <c r="A33" s="133" t="str">
        <f>'日・外（公表）'!BS7</f>
        <v>鹿島台地域合計</v>
      </c>
      <c r="B33" s="133"/>
      <c r="C33" s="62">
        <f>'日・外（公表）'!BU7</f>
        <v>4609</v>
      </c>
      <c r="D33" s="62">
        <f>'日・外（公表）'!BV7</f>
        <v>11028</v>
      </c>
      <c r="E33" s="62">
        <f>'日・外（公表）'!BW7</f>
        <v>5346</v>
      </c>
      <c r="F33" s="62">
        <f>'日・外（公表）'!BX7</f>
        <v>5682</v>
      </c>
    </row>
    <row r="34" spans="1:6" x14ac:dyDescent="0.2">
      <c r="A34" s="133" t="str">
        <f>'日・外（公表）'!BS8</f>
        <v>岩出山地域合計</v>
      </c>
      <c r="B34" s="133"/>
      <c r="C34" s="62">
        <f>'日・外（公表）'!BU8</f>
        <v>4064</v>
      </c>
      <c r="D34" s="62">
        <f>'日・外（公表）'!BV8</f>
        <v>9592</v>
      </c>
      <c r="E34" s="62">
        <f>'日・外（公表）'!BW8</f>
        <v>4776</v>
      </c>
      <c r="F34" s="62">
        <f>'日・外（公表）'!BX8</f>
        <v>4816</v>
      </c>
    </row>
    <row r="35" spans="1:6" x14ac:dyDescent="0.2">
      <c r="A35" s="133" t="str">
        <f>'日・外（公表）'!BS9</f>
        <v>鳴子温泉地域合計</v>
      </c>
      <c r="B35" s="133"/>
      <c r="C35" s="62">
        <f>'日・外（公表）'!BU9</f>
        <v>2480</v>
      </c>
      <c r="D35" s="62">
        <f>'日・外（公表）'!BV9</f>
        <v>5082</v>
      </c>
      <c r="E35" s="62">
        <f>'日・外（公表）'!BW9</f>
        <v>2456</v>
      </c>
      <c r="F35" s="62">
        <f>'日・外（公表）'!BX9</f>
        <v>2626</v>
      </c>
    </row>
    <row r="36" spans="1:6" x14ac:dyDescent="0.2">
      <c r="A36" s="133" t="str">
        <f>'日・外（公表）'!BS10</f>
        <v>田尻地域合計</v>
      </c>
      <c r="B36" s="133"/>
      <c r="C36" s="62">
        <f>'日・外（公表）'!BU10</f>
        <v>3612</v>
      </c>
      <c r="D36" s="62">
        <f>'日・外（公表）'!BV10</f>
        <v>9776</v>
      </c>
      <c r="E36" s="62">
        <f>'日・外（公表）'!BW10</f>
        <v>4862</v>
      </c>
      <c r="F36" s="62">
        <f>'日・外（公表）'!BX10</f>
        <v>4914</v>
      </c>
    </row>
    <row r="37" spans="1:6" x14ac:dyDescent="0.2">
      <c r="A37" s="133" t="str">
        <f>'日・外（公表）'!BS11</f>
        <v>大崎市合計</v>
      </c>
      <c r="B37" s="133"/>
      <c r="C37" s="93">
        <f>'日・外（公表）'!BU11</f>
        <v>52876</v>
      </c>
      <c r="D37" s="93">
        <f>'日・外（公表）'!BV11</f>
        <v>124582</v>
      </c>
      <c r="E37" s="93">
        <f>'日・外（公表）'!BW11</f>
        <v>61340</v>
      </c>
      <c r="F37" s="93">
        <f>'日・外（公表）'!BX11</f>
        <v>63242</v>
      </c>
    </row>
    <row r="38" spans="1:6" x14ac:dyDescent="0.2">
      <c r="A38" s="133"/>
      <c r="B38" s="133"/>
      <c r="C38" s="93"/>
      <c r="D38" s="93"/>
      <c r="E38" s="93"/>
      <c r="F38" s="93"/>
    </row>
  </sheetData>
  <mergeCells count="48">
    <mergeCell ref="B1:F1"/>
    <mergeCell ref="D2:F2"/>
    <mergeCell ref="A4:B4"/>
    <mergeCell ref="A5:B5"/>
    <mergeCell ref="A6:B6"/>
    <mergeCell ref="A7:B7"/>
    <mergeCell ref="A8:B8"/>
    <mergeCell ref="A9:B9"/>
    <mergeCell ref="A10:B10"/>
    <mergeCell ref="B14:F14"/>
    <mergeCell ref="D11:D12"/>
    <mergeCell ref="E11:E12"/>
    <mergeCell ref="F11:F12"/>
    <mergeCell ref="D15:F15"/>
    <mergeCell ref="A17:B17"/>
    <mergeCell ref="A18:B18"/>
    <mergeCell ref="A19:B19"/>
    <mergeCell ref="A20:B20"/>
    <mergeCell ref="A34:B34"/>
    <mergeCell ref="A21:B21"/>
    <mergeCell ref="A22:B22"/>
    <mergeCell ref="A23:B23"/>
    <mergeCell ref="A27:F27"/>
    <mergeCell ref="D28:F28"/>
    <mergeCell ref="D24:D25"/>
    <mergeCell ref="E24:E25"/>
    <mergeCell ref="F24:F25"/>
    <mergeCell ref="A35:B35"/>
    <mergeCell ref="A36:B36"/>
    <mergeCell ref="A2:B3"/>
    <mergeCell ref="C2:C3"/>
    <mergeCell ref="A11:B12"/>
    <mergeCell ref="C11:C12"/>
    <mergeCell ref="A15:B16"/>
    <mergeCell ref="C15:C16"/>
    <mergeCell ref="A24:B25"/>
    <mergeCell ref="C24:C25"/>
    <mergeCell ref="A28:B29"/>
    <mergeCell ref="C28:C29"/>
    <mergeCell ref="A30:B30"/>
    <mergeCell ref="A31:B31"/>
    <mergeCell ref="A32:B32"/>
    <mergeCell ref="A33:B33"/>
    <mergeCell ref="A37:B38"/>
    <mergeCell ref="C37:C38"/>
    <mergeCell ref="D37:D38"/>
    <mergeCell ref="E37:E38"/>
    <mergeCell ref="F37:F38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佐々木由美</cp:lastModifiedBy>
  <cp:lastPrinted>2023-05-15T05:14:56Z</cp:lastPrinted>
  <dcterms:created xsi:type="dcterms:W3CDTF">2001-06-06T23:32:46Z</dcterms:created>
  <dcterms:modified xsi:type="dcterms:W3CDTF">2023-06-06T07:14:57Z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2023-05-12T09:53:31Z</vt:filetime>
  </property>
</Properties>
</file>