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 activeTab="1"/>
  </bookViews>
  <sheets>
    <sheet name="入力" sheetId="4" r:id="rId1"/>
    <sheet name="平成29年4月1日" sheetId="1" r:id="rId2"/>
    <sheet name="平成29年4月1日地区別人口世帯数【日本人】" sheetId="2" r:id="rId3"/>
    <sheet name="平成29年4月1日地区別人口世帯数【外国人】" sheetId="3" r:id="rId4"/>
  </sheets>
  <definedNames>
    <definedName name="_xlnm.Print_Area" localSheetId="1">平成29年4月1日!$A$1:$J$97</definedName>
    <definedName name="_xlnm.Print_Titles" localSheetId="1">平成29年4月1日!$12:$14</definedName>
    <definedName name="_xlnm.Print_Titles" localSheetId="3">平成29年4月1日地区別人口世帯数【外国人】!$4:$6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16" i="1" l="1"/>
  <c r="C16" i="1" l="1"/>
  <c r="M97" i="4" l="1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E7" i="1" l="1"/>
  <c r="D7" i="1"/>
  <c r="E6" i="1"/>
  <c r="D6" i="1"/>
  <c r="E5" i="1"/>
  <c r="D5" i="1"/>
  <c r="E4" i="1"/>
  <c r="D4" i="1"/>
  <c r="F26" i="4"/>
  <c r="F25" i="4"/>
  <c r="F24" i="4"/>
  <c r="F23" i="4"/>
  <c r="F20" i="4"/>
  <c r="F7" i="1" s="1"/>
  <c r="F19" i="4"/>
  <c r="F6" i="1" s="1"/>
  <c r="F18" i="4"/>
  <c r="F5" i="1" s="1"/>
  <c r="F17" i="4"/>
  <c r="F4" i="1" s="1"/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G2" i="1"/>
  <c r="J11" i="1" s="1"/>
  <c r="D17" i="1" l="1"/>
  <c r="C17" i="1" s="1"/>
  <c r="H17" i="1"/>
  <c r="G17" i="1" s="1"/>
  <c r="J17" i="1"/>
  <c r="I17" i="1" s="1"/>
  <c r="D18" i="1"/>
  <c r="C18" i="1" s="1"/>
  <c r="H18" i="1"/>
  <c r="G18" i="1" s="1"/>
  <c r="J18" i="1"/>
  <c r="I18" i="1" s="1"/>
  <c r="D19" i="1"/>
  <c r="C19" i="1" s="1"/>
  <c r="H19" i="1"/>
  <c r="G19" i="1" s="1"/>
  <c r="J19" i="1"/>
  <c r="I19" i="1" s="1"/>
  <c r="D20" i="1"/>
  <c r="C20" i="1" s="1"/>
  <c r="H20" i="1"/>
  <c r="G20" i="1" s="1"/>
  <c r="J20" i="1"/>
  <c r="I20" i="1" s="1"/>
  <c r="D21" i="1"/>
  <c r="C21" i="1" s="1"/>
  <c r="H21" i="1"/>
  <c r="G21" i="1" s="1"/>
  <c r="J21" i="1"/>
  <c r="I21" i="1" s="1"/>
  <c r="D22" i="1"/>
  <c r="C22" i="1" s="1"/>
  <c r="H22" i="1"/>
  <c r="G22" i="1" s="1"/>
  <c r="J22" i="1"/>
  <c r="I22" i="1" s="1"/>
  <c r="D23" i="1"/>
  <c r="C23" i="1" s="1"/>
  <c r="H23" i="1"/>
  <c r="G23" i="1" s="1"/>
  <c r="J23" i="1"/>
  <c r="I23" i="1" s="1"/>
  <c r="D24" i="1"/>
  <c r="C24" i="1" s="1"/>
  <c r="H24" i="1"/>
  <c r="G24" i="1" s="1"/>
  <c r="J24" i="1"/>
  <c r="I24" i="1" s="1"/>
  <c r="D25" i="1"/>
  <c r="C25" i="1" s="1"/>
  <c r="H25" i="1"/>
  <c r="G25" i="1" s="1"/>
  <c r="J25" i="1"/>
  <c r="I25" i="1" s="1"/>
  <c r="D26" i="1"/>
  <c r="C26" i="1" s="1"/>
  <c r="H26" i="1"/>
  <c r="G26" i="1" s="1"/>
  <c r="J26" i="1"/>
  <c r="I26" i="1" s="1"/>
  <c r="D27" i="1"/>
  <c r="C27" i="1" s="1"/>
  <c r="H27" i="1"/>
  <c r="G27" i="1" s="1"/>
  <c r="J27" i="1"/>
  <c r="I27" i="1" s="1"/>
  <c r="D28" i="1"/>
  <c r="C28" i="1" s="1"/>
  <c r="H28" i="1"/>
  <c r="G28" i="1" s="1"/>
  <c r="J28" i="1"/>
  <c r="I28" i="1" s="1"/>
  <c r="D29" i="1"/>
  <c r="C29" i="1" s="1"/>
  <c r="H29" i="1"/>
  <c r="G29" i="1" s="1"/>
  <c r="J29" i="1"/>
  <c r="I29" i="1" s="1"/>
  <c r="D30" i="1"/>
  <c r="C30" i="1" s="1"/>
  <c r="H30" i="1"/>
  <c r="G30" i="1" s="1"/>
  <c r="J30" i="1"/>
  <c r="I30" i="1" s="1"/>
  <c r="D31" i="1"/>
  <c r="C31" i="1" s="1"/>
  <c r="H31" i="1"/>
  <c r="G31" i="1" s="1"/>
  <c r="J31" i="1"/>
  <c r="I31" i="1" s="1"/>
  <c r="D32" i="1"/>
  <c r="C32" i="1" s="1"/>
  <c r="H32" i="1"/>
  <c r="G32" i="1" s="1"/>
  <c r="J32" i="1"/>
  <c r="I32" i="1" s="1"/>
  <c r="D33" i="1"/>
  <c r="C33" i="1" s="1"/>
  <c r="H33" i="1"/>
  <c r="G33" i="1" s="1"/>
  <c r="J33" i="1"/>
  <c r="I33" i="1" s="1"/>
  <c r="D34" i="1"/>
  <c r="C34" i="1" s="1"/>
  <c r="H34" i="1"/>
  <c r="G34" i="1" s="1"/>
  <c r="J34" i="1"/>
  <c r="I34" i="1" s="1"/>
  <c r="D35" i="1"/>
  <c r="C35" i="1" s="1"/>
  <c r="H35" i="1"/>
  <c r="G35" i="1" s="1"/>
  <c r="J35" i="1"/>
  <c r="I35" i="1" s="1"/>
  <c r="D36" i="1"/>
  <c r="C36" i="1" s="1"/>
  <c r="H36" i="1"/>
  <c r="G36" i="1" s="1"/>
  <c r="J36" i="1"/>
  <c r="I36" i="1" s="1"/>
  <c r="D39" i="1"/>
  <c r="C39" i="1" s="1"/>
  <c r="H39" i="1"/>
  <c r="G39" i="1" s="1"/>
  <c r="J39" i="1"/>
  <c r="I39" i="1" s="1"/>
  <c r="D40" i="1"/>
  <c r="C40" i="1" s="1"/>
  <c r="H40" i="1"/>
  <c r="G40" i="1" s="1"/>
  <c r="J40" i="1"/>
  <c r="I40" i="1" s="1"/>
  <c r="D41" i="1"/>
  <c r="C41" i="1" s="1"/>
  <c r="H41" i="1"/>
  <c r="G41" i="1" s="1"/>
  <c r="J41" i="1"/>
  <c r="I41" i="1" s="1"/>
  <c r="D42" i="1"/>
  <c r="C42" i="1" s="1"/>
  <c r="H42" i="1"/>
  <c r="G42" i="1" s="1"/>
  <c r="J42" i="1"/>
  <c r="I42" i="1" s="1"/>
  <c r="D45" i="1"/>
  <c r="C45" i="1" s="1"/>
  <c r="H45" i="1"/>
  <c r="G45" i="1" s="1"/>
  <c r="J45" i="1"/>
  <c r="I45" i="1" s="1"/>
  <c r="D46" i="1"/>
  <c r="C46" i="1" s="1"/>
  <c r="H46" i="1"/>
  <c r="G46" i="1" s="1"/>
  <c r="J46" i="1"/>
  <c r="I46" i="1" s="1"/>
  <c r="D47" i="1"/>
  <c r="C47" i="1" s="1"/>
  <c r="H47" i="1"/>
  <c r="G47" i="1" s="1"/>
  <c r="J47" i="1"/>
  <c r="I47" i="1" s="1"/>
  <c r="D48" i="1"/>
  <c r="C48" i="1" s="1"/>
  <c r="H48" i="1"/>
  <c r="G48" i="1" s="1"/>
  <c r="J48" i="1"/>
  <c r="I48" i="1" s="1"/>
  <c r="D49" i="1"/>
  <c r="C49" i="1" s="1"/>
  <c r="H49" i="1"/>
  <c r="G49" i="1" s="1"/>
  <c r="J49" i="1"/>
  <c r="I49" i="1" s="1"/>
  <c r="D50" i="1"/>
  <c r="C50" i="1" s="1"/>
  <c r="H50" i="1"/>
  <c r="G50" i="1" s="1"/>
  <c r="J50" i="1"/>
  <c r="I50" i="1" s="1"/>
  <c r="D53" i="1"/>
  <c r="C53" i="1" s="1"/>
  <c r="H53" i="1"/>
  <c r="G53" i="1" s="1"/>
  <c r="J53" i="1"/>
  <c r="I53" i="1" s="1"/>
  <c r="D54" i="1"/>
  <c r="C54" i="1" s="1"/>
  <c r="H54" i="1"/>
  <c r="G54" i="1" s="1"/>
  <c r="J54" i="1"/>
  <c r="I54" i="1" s="1"/>
  <c r="D55" i="1"/>
  <c r="C55" i="1" s="1"/>
  <c r="H55" i="1"/>
  <c r="G55" i="1" s="1"/>
  <c r="J55" i="1"/>
  <c r="I55" i="1" s="1"/>
  <c r="D56" i="1"/>
  <c r="C56" i="1" s="1"/>
  <c r="H56" i="1"/>
  <c r="G56" i="1" s="1"/>
  <c r="J56" i="1"/>
  <c r="I56" i="1" s="1"/>
  <c r="D57" i="1"/>
  <c r="C57" i="1" s="1"/>
  <c r="H57" i="1"/>
  <c r="G57" i="1" s="1"/>
  <c r="J57" i="1"/>
  <c r="I57" i="1" s="1"/>
  <c r="D58" i="1"/>
  <c r="C58" i="1" s="1"/>
  <c r="H58" i="1"/>
  <c r="G58" i="1" s="1"/>
  <c r="J58" i="1"/>
  <c r="I58" i="1" s="1"/>
  <c r="D59" i="1"/>
  <c r="C59" i="1" s="1"/>
  <c r="H59" i="1"/>
  <c r="G59" i="1" s="1"/>
  <c r="J59" i="1"/>
  <c r="I59" i="1" s="1"/>
  <c r="D60" i="1"/>
  <c r="C60" i="1" s="1"/>
  <c r="H60" i="1"/>
  <c r="G60" i="1" s="1"/>
  <c r="J60" i="1"/>
  <c r="I60" i="1" s="1"/>
  <c r="D61" i="1"/>
  <c r="C61" i="1" s="1"/>
  <c r="H61" i="1"/>
  <c r="G61" i="1" s="1"/>
  <c r="J61" i="1"/>
  <c r="I61" i="1" s="1"/>
  <c r="D62" i="1"/>
  <c r="C62" i="1" s="1"/>
  <c r="H62" i="1"/>
  <c r="G62" i="1" s="1"/>
  <c r="J62" i="1"/>
  <c r="I62" i="1" s="1"/>
  <c r="D63" i="1"/>
  <c r="C63" i="1" s="1"/>
  <c r="H63" i="1"/>
  <c r="G63" i="1" s="1"/>
  <c r="J63" i="1"/>
  <c r="I63" i="1" s="1"/>
  <c r="D64" i="1"/>
  <c r="C64" i="1" s="1"/>
  <c r="H64" i="1"/>
  <c r="G64" i="1" s="1"/>
  <c r="J64" i="1"/>
  <c r="I64" i="1" s="1"/>
  <c r="D67" i="1"/>
  <c r="C67" i="1" s="1"/>
  <c r="H67" i="1"/>
  <c r="G67" i="1" s="1"/>
  <c r="J67" i="1"/>
  <c r="I67" i="1" s="1"/>
  <c r="D68" i="1"/>
  <c r="C68" i="1" s="1"/>
  <c r="H68" i="1"/>
  <c r="G68" i="1" s="1"/>
  <c r="J68" i="1"/>
  <c r="I68" i="1" s="1"/>
  <c r="D69" i="1"/>
  <c r="C69" i="1" s="1"/>
  <c r="H69" i="1"/>
  <c r="G69" i="1" s="1"/>
  <c r="J69" i="1"/>
  <c r="I69" i="1" s="1"/>
  <c r="D70" i="1"/>
  <c r="C70" i="1" s="1"/>
  <c r="H70" i="1"/>
  <c r="G70" i="1" s="1"/>
  <c r="J70" i="1"/>
  <c r="I70" i="1" s="1"/>
  <c r="D71" i="1"/>
  <c r="C71" i="1" s="1"/>
  <c r="H71" i="1"/>
  <c r="G71" i="1" s="1"/>
  <c r="J71" i="1"/>
  <c r="I71" i="1" s="1"/>
  <c r="D72" i="1"/>
  <c r="C72" i="1" s="1"/>
  <c r="H72" i="1"/>
  <c r="G72" i="1" s="1"/>
  <c r="J72" i="1"/>
  <c r="I72" i="1" s="1"/>
  <c r="D73" i="1"/>
  <c r="C73" i="1" s="1"/>
  <c r="H73" i="1"/>
  <c r="G73" i="1" s="1"/>
  <c r="J73" i="1"/>
  <c r="I73" i="1" s="1"/>
  <c r="D74" i="1"/>
  <c r="C74" i="1" s="1"/>
  <c r="H74" i="1"/>
  <c r="G74" i="1" s="1"/>
  <c r="J74" i="1"/>
  <c r="I74" i="1" s="1"/>
  <c r="D75" i="1"/>
  <c r="C75" i="1" s="1"/>
  <c r="H75" i="1"/>
  <c r="G75" i="1" s="1"/>
  <c r="J75" i="1"/>
  <c r="I75" i="1" s="1"/>
  <c r="D76" i="1"/>
  <c r="C76" i="1" s="1"/>
  <c r="H76" i="1"/>
  <c r="G76" i="1" s="1"/>
  <c r="J76" i="1"/>
  <c r="I76" i="1" s="1"/>
  <c r="D79" i="1"/>
  <c r="C79" i="1" s="1"/>
  <c r="H79" i="1"/>
  <c r="G79" i="1" s="1"/>
  <c r="J79" i="1"/>
  <c r="I79" i="1" s="1"/>
  <c r="D80" i="1"/>
  <c r="C80" i="1" s="1"/>
  <c r="H80" i="1"/>
  <c r="G80" i="1" s="1"/>
  <c r="J80" i="1"/>
  <c r="I80" i="1" s="1"/>
  <c r="D81" i="1"/>
  <c r="C81" i="1" s="1"/>
  <c r="H81" i="1"/>
  <c r="G81" i="1" s="1"/>
  <c r="J81" i="1"/>
  <c r="I81" i="1" s="1"/>
  <c r="D82" i="1"/>
  <c r="C82" i="1" s="1"/>
  <c r="H82" i="1"/>
  <c r="G82" i="1" s="1"/>
  <c r="J82" i="1"/>
  <c r="I82" i="1" s="1"/>
  <c r="D83" i="1"/>
  <c r="C83" i="1" s="1"/>
  <c r="H83" i="1"/>
  <c r="G83" i="1" s="1"/>
  <c r="J83" i="1"/>
  <c r="I83" i="1" s="1"/>
  <c r="D84" i="1"/>
  <c r="C84" i="1" s="1"/>
  <c r="H84" i="1"/>
  <c r="G84" i="1" s="1"/>
  <c r="J84" i="1"/>
  <c r="I84" i="1" s="1"/>
  <c r="D87" i="1"/>
  <c r="C87" i="1" s="1"/>
  <c r="H87" i="1"/>
  <c r="G87" i="1" s="1"/>
  <c r="J87" i="1"/>
  <c r="I87" i="1" s="1"/>
  <c r="D88" i="1"/>
  <c r="C88" i="1" s="1"/>
  <c r="H88" i="1"/>
  <c r="G88" i="1" s="1"/>
  <c r="J88" i="1"/>
  <c r="I88" i="1" s="1"/>
  <c r="D89" i="1"/>
  <c r="C89" i="1" s="1"/>
  <c r="H89" i="1"/>
  <c r="G89" i="1" s="1"/>
  <c r="J89" i="1"/>
  <c r="I89" i="1" s="1"/>
  <c r="D90" i="1"/>
  <c r="C90" i="1" s="1"/>
  <c r="H90" i="1"/>
  <c r="G90" i="1" s="1"/>
  <c r="J90" i="1"/>
  <c r="I90" i="1" s="1"/>
  <c r="D91" i="1"/>
  <c r="C91" i="1" s="1"/>
  <c r="H91" i="1"/>
  <c r="G91" i="1" s="1"/>
  <c r="J91" i="1"/>
  <c r="I91" i="1" s="1"/>
  <c r="D92" i="1"/>
  <c r="C92" i="1" s="1"/>
  <c r="H92" i="1"/>
  <c r="G92" i="1" s="1"/>
  <c r="J92" i="1"/>
  <c r="I92" i="1" s="1"/>
  <c r="F33" i="1" l="1"/>
  <c r="E33" i="1" s="1"/>
  <c r="D85" i="1"/>
  <c r="C85" i="1" s="1"/>
  <c r="F49" i="1"/>
  <c r="E49" i="1" s="1"/>
  <c r="F39" i="1"/>
  <c r="E39" i="1" s="1"/>
  <c r="J43" i="1"/>
  <c r="I43" i="1" s="1"/>
  <c r="F19" i="1"/>
  <c r="E19" i="1" s="1"/>
  <c r="F61" i="1"/>
  <c r="E61" i="1" s="1"/>
  <c r="F57" i="1"/>
  <c r="E57" i="1" s="1"/>
  <c r="F35" i="1"/>
  <c r="E35" i="1" s="1"/>
  <c r="J44" i="1"/>
  <c r="I44" i="1" s="1"/>
  <c r="F25" i="1"/>
  <c r="E25" i="1" s="1"/>
  <c r="H78" i="1"/>
  <c r="G78" i="1" s="1"/>
  <c r="F69" i="1"/>
  <c r="E69" i="1" s="1"/>
  <c r="F53" i="1"/>
  <c r="E53" i="1" s="1"/>
  <c r="F45" i="1"/>
  <c r="E45" i="1" s="1"/>
  <c r="D44" i="1"/>
  <c r="C44" i="1" s="1"/>
  <c r="F17" i="1"/>
  <c r="E17" i="1" s="1"/>
  <c r="J94" i="1"/>
  <c r="I94" i="1" s="1"/>
  <c r="D86" i="1"/>
  <c r="C86" i="1" s="1"/>
  <c r="D52" i="1"/>
  <c r="C52" i="1" s="1"/>
  <c r="D93" i="1"/>
  <c r="C93" i="1" s="1"/>
  <c r="H94" i="1"/>
  <c r="G94" i="1" s="1"/>
  <c r="H86" i="1"/>
  <c r="G86" i="1" s="1"/>
  <c r="D78" i="1"/>
  <c r="C78" i="1" s="1"/>
  <c r="H66" i="1"/>
  <c r="G66" i="1" s="1"/>
  <c r="H43" i="1"/>
  <c r="G43" i="1" s="1"/>
  <c r="F21" i="1"/>
  <c r="E21" i="1" s="1"/>
  <c r="H93" i="1"/>
  <c r="G93" i="1" s="1"/>
  <c r="J85" i="1"/>
  <c r="I85" i="1" s="1"/>
  <c r="D77" i="1"/>
  <c r="C77" i="1" s="1"/>
  <c r="F67" i="1"/>
  <c r="E67" i="1" s="1"/>
  <c r="F59" i="1"/>
  <c r="E59" i="1" s="1"/>
  <c r="J52" i="1"/>
  <c r="I52" i="1" s="1"/>
  <c r="D43" i="1"/>
  <c r="C43" i="1" s="1"/>
  <c r="D94" i="1"/>
  <c r="C94" i="1" s="1"/>
  <c r="H85" i="1"/>
  <c r="G85" i="1" s="1"/>
  <c r="D65" i="1"/>
  <c r="C65" i="1" s="1"/>
  <c r="F31" i="1"/>
  <c r="E31" i="1" s="1"/>
  <c r="H65" i="1"/>
  <c r="G65" i="1" s="1"/>
  <c r="J51" i="1"/>
  <c r="I51" i="1" s="1"/>
  <c r="H51" i="1"/>
  <c r="G51" i="1" s="1"/>
  <c r="H44" i="1"/>
  <c r="G44" i="1" s="1"/>
  <c r="F29" i="1"/>
  <c r="E29" i="1" s="1"/>
  <c r="F23" i="1"/>
  <c r="E23" i="1" s="1"/>
  <c r="D66" i="1"/>
  <c r="C66" i="1" s="1"/>
  <c r="H52" i="1"/>
  <c r="G52" i="1" s="1"/>
  <c r="J86" i="1"/>
  <c r="I86" i="1" s="1"/>
  <c r="J77" i="1"/>
  <c r="I77" i="1" s="1"/>
  <c r="J66" i="1"/>
  <c r="I66" i="1" s="1"/>
  <c r="J65" i="1"/>
  <c r="I65" i="1" s="1"/>
  <c r="F63" i="1"/>
  <c r="E63" i="1" s="1"/>
  <c r="F55" i="1"/>
  <c r="E55" i="1" s="1"/>
  <c r="D51" i="1"/>
  <c r="C51" i="1" s="1"/>
  <c r="F47" i="1"/>
  <c r="E47" i="1" s="1"/>
  <c r="F41" i="1"/>
  <c r="E41" i="1" s="1"/>
  <c r="F27" i="1"/>
  <c r="E27" i="1" s="1"/>
  <c r="H77" i="1"/>
  <c r="G77" i="1" s="1"/>
  <c r="J93" i="1"/>
  <c r="I93" i="1" s="1"/>
  <c r="F92" i="1"/>
  <c r="E92" i="1" s="1"/>
  <c r="F91" i="1"/>
  <c r="E91" i="1" s="1"/>
  <c r="F90" i="1"/>
  <c r="E90" i="1" s="1"/>
  <c r="F89" i="1"/>
  <c r="E89" i="1" s="1"/>
  <c r="F88" i="1"/>
  <c r="E88" i="1" s="1"/>
  <c r="F87" i="1"/>
  <c r="E87" i="1" s="1"/>
  <c r="F84" i="1"/>
  <c r="E84" i="1" s="1"/>
  <c r="F83" i="1"/>
  <c r="E83" i="1" s="1"/>
  <c r="F82" i="1"/>
  <c r="E82" i="1" s="1"/>
  <c r="F81" i="1"/>
  <c r="E81" i="1" s="1"/>
  <c r="F80" i="1"/>
  <c r="E80" i="1" s="1"/>
  <c r="F79" i="1"/>
  <c r="E79" i="1" s="1"/>
  <c r="J78" i="1"/>
  <c r="I78" i="1" s="1"/>
  <c r="F76" i="1"/>
  <c r="E76" i="1" s="1"/>
  <c r="F75" i="1"/>
  <c r="E75" i="1" s="1"/>
  <c r="F74" i="1"/>
  <c r="E74" i="1" s="1"/>
  <c r="F73" i="1"/>
  <c r="E73" i="1" s="1"/>
  <c r="F72" i="1"/>
  <c r="E72" i="1" s="1"/>
  <c r="F71" i="1"/>
  <c r="E71" i="1" s="1"/>
  <c r="F70" i="1"/>
  <c r="E70" i="1" s="1"/>
  <c r="F68" i="1"/>
  <c r="E68" i="1" s="1"/>
  <c r="F64" i="1"/>
  <c r="E64" i="1" s="1"/>
  <c r="F62" i="1"/>
  <c r="E62" i="1" s="1"/>
  <c r="F60" i="1"/>
  <c r="E60" i="1" s="1"/>
  <c r="F58" i="1"/>
  <c r="E58" i="1" s="1"/>
  <c r="F56" i="1"/>
  <c r="E56" i="1" s="1"/>
  <c r="F54" i="1"/>
  <c r="E54" i="1" s="1"/>
  <c r="F50" i="1"/>
  <c r="E50" i="1" s="1"/>
  <c r="F48" i="1"/>
  <c r="E48" i="1" s="1"/>
  <c r="F46" i="1"/>
  <c r="E46" i="1" s="1"/>
  <c r="F42" i="1"/>
  <c r="E42" i="1" s="1"/>
  <c r="F40" i="1"/>
  <c r="E40" i="1" s="1"/>
  <c r="F36" i="1"/>
  <c r="E36" i="1" s="1"/>
  <c r="F34" i="1"/>
  <c r="E34" i="1" s="1"/>
  <c r="F32" i="1"/>
  <c r="E32" i="1" s="1"/>
  <c r="F30" i="1"/>
  <c r="E30" i="1" s="1"/>
  <c r="F28" i="1"/>
  <c r="E28" i="1" s="1"/>
  <c r="F26" i="1"/>
  <c r="E26" i="1" s="1"/>
  <c r="F24" i="1"/>
  <c r="E24" i="1" s="1"/>
  <c r="F22" i="1"/>
  <c r="E22" i="1" s="1"/>
  <c r="F20" i="1"/>
  <c r="E20" i="1" s="1"/>
  <c r="F18" i="1"/>
  <c r="E18" i="1" s="1"/>
  <c r="D43" i="3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J15" i="1"/>
  <c r="I15" i="1" s="1"/>
  <c r="J16" i="1"/>
  <c r="I16" i="1" s="1"/>
  <c r="H15" i="1"/>
  <c r="G15" i="1" s="1"/>
  <c r="H16" i="1"/>
  <c r="D15" i="1"/>
  <c r="C15" i="1" s="1"/>
  <c r="D26" i="2"/>
  <c r="D29" i="2"/>
  <c r="E18" i="3"/>
  <c r="E21" i="3"/>
  <c r="E25" i="3"/>
  <c r="E32" i="3"/>
  <c r="E38" i="3"/>
  <c r="E42" i="3"/>
  <c r="E46" i="3"/>
  <c r="G16" i="1" l="1"/>
  <c r="F16" i="1"/>
  <c r="E16" i="1" s="1"/>
  <c r="J37" i="1"/>
  <c r="I37" i="1" s="1"/>
  <c r="H37" i="1"/>
  <c r="G37" i="1" s="1"/>
  <c r="D37" i="1"/>
  <c r="C37" i="1" s="1"/>
  <c r="J38" i="1"/>
  <c r="I38" i="1" s="1"/>
  <c r="H38" i="1"/>
  <c r="G38" i="1" s="1"/>
  <c r="D38" i="1"/>
  <c r="C38" i="1" s="1"/>
  <c r="F43" i="1"/>
  <c r="E43" i="1" s="1"/>
  <c r="F51" i="1"/>
  <c r="E51" i="1" s="1"/>
  <c r="F65" i="1"/>
  <c r="E65" i="1" s="1"/>
  <c r="F44" i="1"/>
  <c r="E44" i="1" s="1"/>
  <c r="F85" i="1"/>
  <c r="E85" i="1" s="1"/>
  <c r="F66" i="1"/>
  <c r="E66" i="1" s="1"/>
  <c r="F86" i="1"/>
  <c r="E86" i="1" s="1"/>
  <c r="F52" i="1"/>
  <c r="E52" i="1" s="1"/>
  <c r="F77" i="1"/>
  <c r="E77" i="1" s="1"/>
  <c r="F93" i="1"/>
  <c r="E93" i="1" s="1"/>
  <c r="F78" i="1"/>
  <c r="E78" i="1" s="1"/>
  <c r="F94" i="1"/>
  <c r="E94" i="1" s="1"/>
  <c r="D21" i="3"/>
  <c r="D25" i="2"/>
  <c r="E47" i="3"/>
  <c r="F15" i="1"/>
  <c r="E15" i="1" s="1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95" i="1" l="1"/>
  <c r="C95" i="1" s="1"/>
  <c r="H95" i="1"/>
  <c r="G95" i="1" s="1"/>
  <c r="J96" i="1"/>
  <c r="I96" i="1" s="1"/>
  <c r="J95" i="1"/>
  <c r="I95" i="1" s="1"/>
  <c r="F37" i="1"/>
  <c r="E37" i="1" s="1"/>
  <c r="F38" i="1"/>
  <c r="E38" i="1" s="1"/>
  <c r="H96" i="1"/>
  <c r="G96" i="1" s="1"/>
  <c r="D96" i="1"/>
  <c r="C96" i="1" s="1"/>
  <c r="G6" i="1"/>
  <c r="G4" i="1"/>
  <c r="D18" i="3"/>
  <c r="D46" i="2"/>
  <c r="D38" i="2"/>
  <c r="D18" i="2"/>
  <c r="F47" i="2"/>
  <c r="D32" i="3"/>
  <c r="F47" i="3"/>
  <c r="E47" i="2"/>
  <c r="C47" i="2"/>
  <c r="F95" i="1" l="1"/>
  <c r="E95" i="1" s="1"/>
  <c r="F96" i="1"/>
  <c r="E96" i="1" s="1"/>
  <c r="H4" i="1"/>
  <c r="D47" i="3"/>
  <c r="D47" i="2"/>
  <c r="D97" i="1"/>
  <c r="C97" i="1" s="1"/>
  <c r="H97" i="1" l="1"/>
  <c r="G97" i="1" s="1"/>
  <c r="J97" i="1"/>
  <c r="I97" i="1" s="1"/>
  <c r="F97" i="1" l="1"/>
  <c r="E97" i="1" s="1"/>
</calcChain>
</file>

<file path=xl/sharedStrings.xml><?xml version="1.0" encoding="utf-8"?>
<sst xmlns="http://schemas.openxmlformats.org/spreadsheetml/2006/main" count="241" uniqueCount="124">
  <si>
    <t>自然動態及び社会動態の増減調べ</t>
    <rPh sb="0" eb="2">
      <t>シゼン</t>
    </rPh>
    <rPh sb="2" eb="4">
      <t>ドウタイ</t>
    </rPh>
    <rPh sb="4" eb="5">
      <t>オヨ</t>
    </rPh>
    <rPh sb="6" eb="8">
      <t>シャカイ</t>
    </rPh>
    <rPh sb="8" eb="10">
      <t>ドウタイ</t>
    </rPh>
    <rPh sb="11" eb="13">
      <t>ゾウゲン</t>
    </rPh>
    <rPh sb="13" eb="14">
      <t>シラ</t>
    </rPh>
    <phoneticPr fontId="2"/>
  </si>
  <si>
    <t>大崎市（日本人＋外国人）</t>
    <rPh sb="0" eb="2">
      <t>オオサキ</t>
    </rPh>
    <rPh sb="2" eb="3">
      <t>シ</t>
    </rPh>
    <rPh sb="4" eb="7">
      <t>ニホンジン</t>
    </rPh>
    <rPh sb="8" eb="10">
      <t>ガイコク</t>
    </rPh>
    <rPh sb="10" eb="11">
      <t>ジン</t>
    </rPh>
    <phoneticPr fontId="2"/>
  </si>
  <si>
    <t>区分</t>
    <rPh sb="0" eb="2">
      <t>クブン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</si>
  <si>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</si>
  <si>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</si>
  <si>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計</t>
    <rPh sb="0" eb="1">
      <t>ケイ</t>
    </rPh>
    <phoneticPr fontId="2"/>
  </si>
  <si>
    <t>増減数</t>
    <rPh sb="0" eb="2">
      <t>ゾウゲン</t>
    </rPh>
    <rPh sb="2" eb="3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</si>
  <si>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</si>
  <si>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自然動態</t>
    <rPh sb="0" eb="2">
      <t>シゼン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</si>
  <si>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</si>
  <si>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</si>
  <si>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社会動態</t>
    <rPh sb="0" eb="2">
      <t>シャカイ</t>
    </rPh>
    <rPh sb="2" eb="4">
      <t>ドウタイ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</si>
  <si>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</si>
  <si>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</si>
  <si>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</si>
  <si>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上段外国人
下段日本人</t>
    <rPh sb="0" eb="2">
      <t>ジョウダン</t>
    </rPh>
    <rPh sb="2" eb="4">
      <t>ガイコク</t>
    </rPh>
    <rPh sb="4" eb="5">
      <t>ジン</t>
    </rPh>
    <rPh sb="6" eb="8">
      <t>ゲダン</t>
    </rPh>
    <rPh sb="8" eb="11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</si>
  <si>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</si>
  <si>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</si>
  <si>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世帯数</t>
    <rPh sb="0" eb="3">
      <t>セタイスウ</t>
    </rPh>
    <phoneticPr fontId="2"/>
  </si>
  <si>
    <t>人　口</t>
    <rPh sb="0" eb="1">
      <t>ヒト</t>
    </rPh>
    <rPh sb="2" eb="3">
      <t>クチ</t>
    </rPh>
    <phoneticPr fontId="2"/>
  </si>
  <si>
    <t>前月比</t>
    <rPh sb="0" eb="2">
      <t>ゼンゲツ</t>
    </rPh>
    <rPh sb="2" eb="3">
      <t>ヒ</t>
    </rPh>
    <phoneticPr fontId="2"/>
  </si>
  <si>
    <t>本月</t>
    <rPh sb="0" eb="2">
      <t>ホンゲツ</t>
    </rPh>
    <phoneticPr fontId="2"/>
  </si>
  <si>
    <t>古川</t>
    <rPh sb="0" eb="2">
      <t>フルカワ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</si>
  <si>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</si>
  <si>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</si>
  <si>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</si>
  <si>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1">
      <t>ヒガシ</t>
    </rPh>
    <rPh sb="1" eb="3">
      <t>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</si>
  <si>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</si>
  <si>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</si>
  <si>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</si>
  <si>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</si>
  <si>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</si>
  <si>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</si>
  <si>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rPh sb="0" eb="2">
      <t>ショウケイ</t>
    </rPh>
    <phoneticPr fontId="2"/>
  </si>
  <si>
    <t>松山</t>
    <rPh sb="0" eb="2">
      <t>マツヤマ</t>
    </rPh>
    <phoneticPr fontId="2"/>
  </si>
  <si>
    <t>下伊場野</t>
    <rPh sb="0" eb="1">
      <t>ゲ</t>
    </rPh>
    <rPh sb="1" eb="4">
      <t>イバノ</t>
    </rPh>
    <phoneticPr fontId="2"/>
  </si>
  <si>
    <t>三本木</t>
    <rPh sb="0" eb="3">
      <t>サンボンギ</t>
    </rPh>
    <phoneticPr fontId="2"/>
  </si>
  <si>
    <t>伊場野</t>
    <rPh sb="0" eb="1">
      <t>イ</t>
    </rPh>
    <rPh sb="1" eb="2">
      <t>バ</t>
    </rPh>
    <rPh sb="2" eb="3">
      <t>ノ</t>
    </rPh>
    <phoneticPr fontId="2"/>
  </si>
  <si>
    <t>新沼</t>
    <rPh sb="0" eb="2">
      <t>ニイヌマ</t>
    </rPh>
    <phoneticPr fontId="2"/>
  </si>
  <si>
    <t>鹿島台</t>
    <rPh sb="0" eb="3">
      <t>カシマダイ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</si>
  <si>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</si>
  <si>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</si>
  <si>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ナガ</t>
    </rPh>
    <phoneticPr fontId="2"/>
  </si>
  <si>
    <t>深谷</t>
    <rPh sb="0" eb="2">
      <t>フカヤ</t>
    </rPh>
    <phoneticPr fontId="2"/>
  </si>
  <si>
    <t>大迫</t>
    <rPh sb="0" eb="1">
      <t>オオ</t>
    </rPh>
    <rPh sb="1" eb="2">
      <t>ハサマ</t>
    </rPh>
    <phoneticPr fontId="2"/>
  </si>
  <si>
    <t>船越</t>
    <rPh sb="0" eb="1">
      <t>フネ</t>
    </rPh>
    <rPh sb="1" eb="2">
      <t>エツ</t>
    </rPh>
    <phoneticPr fontId="2"/>
  </si>
  <si>
    <t>岩出山</t>
    <rPh sb="0" eb="3">
      <t>イワデヤマ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</si>
  <si>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</si>
  <si>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</si>
  <si>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ウエ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</si>
  <si>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</si>
  <si>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ナルコ</t>
    </rPh>
    <rPh sb="2" eb="4">
      <t>オンセン</t>
    </rPh>
    <phoneticPr fontId="2"/>
  </si>
  <si>
    <t>鳴子</t>
    <rPh sb="0" eb="2">
      <t>ナルコ</t>
    </rPh>
    <phoneticPr fontId="2"/>
  </si>
  <si>
    <t>川渡</t>
    <rPh sb="0" eb="2">
      <t>カワタビ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</si>
  <si>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</si>
  <si>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</si>
  <si>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</si>
  <si>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</si>
  <si>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合計</t>
    <rPh sb="0" eb="2">
      <t>ゴウケイ</t>
    </rPh>
    <phoneticPr fontId="2"/>
  </si>
  <si>
    <t>前月世帯数</t>
    <rPh sb="0" eb="2">
      <t>ゼンゲツ</t>
    </rPh>
    <rPh sb="2" eb="5">
      <t>セタイスウ</t>
    </rPh>
    <phoneticPr fontId="2"/>
  </si>
  <si>
    <t>前月男</t>
    <rPh sb="0" eb="2">
      <t>ゼンゲツ</t>
    </rPh>
    <rPh sb="2" eb="3">
      <t>オトコ</t>
    </rPh>
    <phoneticPr fontId="2"/>
  </si>
  <si>
    <t>前月女</t>
    <rPh sb="0" eb="2">
      <t>ゼンゲツ</t>
    </rPh>
    <rPh sb="2" eb="3">
      <t>オンナ</t>
    </rPh>
    <phoneticPr fontId="2"/>
  </si>
  <si>
    <t>外国人</t>
    <rPh sb="0" eb="2">
      <t>ガイコク</t>
    </rPh>
    <rPh sb="2" eb="3">
      <t>ジン</t>
    </rPh>
    <phoneticPr fontId="2"/>
  </si>
  <si>
    <t>日本人</t>
    <rPh sb="0" eb="3">
      <t>ニホンジン</t>
    </rPh>
    <phoneticPr fontId="2"/>
  </si>
  <si>
    <t>入力表</t>
    <rPh sb="0" eb="2">
      <t>ニュウリョク</t>
    </rPh>
    <rPh sb="2" eb="3">
      <t>ヒョウ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</si>
  <si>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</si>
  <si>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</si>
  <si>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</si>
  <si>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</si>
  <si>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</si>
  <si>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</si>
  <si>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</si>
  <si>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</si>
  <si>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</si>
  <si>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</si>
  <si>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</si>
  <si>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</si>
  <si>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</si>
  <si>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</si>
  <si>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</si>
  <si>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</si>
  <si>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</si>
  <si>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</si>
  <si>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</si>
  <si>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</si>
  <si>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</si>
  <si>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</si>
  <si>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</si>
  <si>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</si>
  <si>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</si>
  <si>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</si>
  <si>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</si>
  <si>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</si>
  <si>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</si>
  <si>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</si>
  <si>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</si>
  <si>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</si>
  <si>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</si>
  <si>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</si>
  <si>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</si>
  <si>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</si>
  <si>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</si>
  <si>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</si>
  <si>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</si>
  <si>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</si>
  <si>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</si>
  <si>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</si>
  <si>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</si>
  <si>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</si>
  <si>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</si>
  <si>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</si>
  <si>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</si>
  <si>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</si>
  <si>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</si>
  <si>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日付：</t>
    <rPh sb="0" eb="2">
      <t>ヒヅケ</t>
    </rPh>
    <phoneticPr fontId="2"/>
  </si>
  <si>
    <t>岩出山地域合計</t>
  </si>
  <si>
    <t>田尻地域合計</t>
  </si>
  <si>
    <t>進捗：</t>
    <rPh sb="0" eb="2">
      <t>シンチョク</t>
    </rPh>
    <phoneticPr fontId="2"/>
  </si>
  <si>
    <t>↓</t>
    <phoneticPr fontId="2"/>
  </si>
  <si>
    <t>男</t>
  </si>
  <si>
    <t>女</t>
  </si>
  <si>
    <t>自動計算部</t>
    <rPh sb="0" eb="2">
      <t>ジドウ</t>
    </rPh>
    <rPh sb="2" eb="4">
      <t>ケイサン</t>
    </rPh>
    <rPh sb="4" eb="5">
      <t>ブ</t>
    </rPh>
    <phoneticPr fontId="2"/>
  </si>
  <si>
    <t>前月計</t>
    <rPh sb="0" eb="2">
      <t>ゼンゲツ</t>
    </rPh>
    <rPh sb="2" eb="3">
      <t>ケイ</t>
    </rPh>
    <phoneticPr fontId="2"/>
  </si>
  <si>
    <t>※水色部分を入力</t>
    <rPh sb="1" eb="3">
      <t>ミズイロ</t>
    </rPh>
    <rPh sb="3" eb="5">
      <t>ブブン</t>
    </rPh>
    <rPh sb="6" eb="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</si>
</sst>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△ &quot;#,##0"/>
    <numFmt numFmtId="178" formatCode="#,##0_);[Red]\(#,##0\)"/>
    <numFmt numFmtId="179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5" borderId="14" xfId="1" applyNumberFormat="1" applyFont="1" applyFill="1" applyBorder="1" applyAlignment="1">
      <alignment vertical="center"/>
    </xf>
    <xf numFmtId="178" fontId="1" fillId="5" borderId="14" xfId="1" applyNumberFormat="1" applyFont="1" applyFill="1" applyBorder="1" applyAlignment="1">
      <alignment vertical="center"/>
    </xf>
    <xf numFmtId="178" fontId="1" fillId="5" borderId="15" xfId="1" applyNumberFormat="1" applyFont="1" applyFill="1" applyBorder="1" applyAlignment="1">
      <alignment vertical="center"/>
    </xf>
    <xf numFmtId="176" fontId="1" fillId="5" borderId="3" xfId="1" applyNumberFormat="1" applyFont="1" applyFill="1" applyBorder="1" applyAlignment="1">
      <alignment vertical="center"/>
    </xf>
    <xf numFmtId="178" fontId="1" fillId="5" borderId="3" xfId="1" applyNumberFormat="1" applyFont="1" applyFill="1" applyBorder="1" applyAlignment="1">
      <alignment vertical="center"/>
    </xf>
    <xf numFmtId="178" fontId="1" fillId="5" borderId="16" xfId="1" applyNumberFormat="1" applyFont="1" applyFill="1" applyBorder="1" applyAlignment="1">
      <alignment vertical="center"/>
    </xf>
    <xf numFmtId="176" fontId="1" fillId="5" borderId="14" xfId="2" applyNumberFormat="1" applyFont="1" applyFill="1" applyBorder="1" applyAlignment="1">
      <alignment horizontal="right" vertical="center"/>
    </xf>
    <xf numFmtId="178" fontId="1" fillId="5" borderId="14" xfId="2" applyNumberFormat="1" applyFont="1" applyFill="1" applyBorder="1" applyAlignment="1">
      <alignment horizontal="right" vertical="center"/>
    </xf>
    <xf numFmtId="178" fontId="1" fillId="5" borderId="15" xfId="2" applyNumberFormat="1" applyFont="1" applyFill="1" applyBorder="1" applyAlignment="1">
      <alignment horizontal="right" vertical="center"/>
    </xf>
    <xf numFmtId="176" fontId="1" fillId="5" borderId="3" xfId="2" applyNumberFormat="1" applyFont="1" applyFill="1" applyBorder="1" applyAlignment="1">
      <alignment horizontal="right" vertical="center"/>
    </xf>
    <xf numFmtId="178" fontId="1" fillId="5" borderId="3" xfId="2" applyNumberFormat="1" applyFont="1" applyFill="1" applyBorder="1" applyAlignment="1">
      <alignment horizontal="right" vertical="center"/>
    </xf>
    <xf numFmtId="178" fontId="1" fillId="5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5" borderId="14" xfId="3" applyNumberFormat="1" applyFont="1" applyFill="1" applyBorder="1" applyAlignment="1">
      <alignment vertical="center"/>
    </xf>
    <xf numFmtId="178" fontId="1" fillId="5" borderId="14" xfId="3" applyNumberFormat="1" applyFont="1" applyFill="1" applyBorder="1" applyAlignment="1">
      <alignment vertical="center"/>
    </xf>
    <xf numFmtId="178" fontId="1" fillId="5" borderId="15" xfId="3" applyNumberFormat="1" applyFont="1" applyFill="1" applyBorder="1" applyAlignment="1">
      <alignment vertical="center"/>
    </xf>
    <xf numFmtId="176" fontId="1" fillId="5" borderId="3" xfId="3" applyNumberFormat="1" applyFont="1" applyFill="1" applyBorder="1" applyAlignment="1">
      <alignment vertical="center"/>
    </xf>
    <xf numFmtId="178" fontId="1" fillId="5" borderId="3" xfId="3" applyNumberFormat="1" applyFont="1" applyFill="1" applyBorder="1" applyAlignment="1">
      <alignment vertical="center"/>
    </xf>
    <xf numFmtId="178" fontId="1" fillId="5" borderId="16" xfId="3" applyNumberFormat="1" applyFont="1" applyFill="1" applyBorder="1" applyAlignment="1">
      <alignment vertical="center"/>
    </xf>
    <xf numFmtId="176" fontId="1" fillId="5" borderId="3" xfId="3" applyNumberFormat="1" applyFont="1" applyFill="1" applyBorder="1">
      <alignment vertical="center"/>
    </xf>
    <xf numFmtId="178" fontId="1" fillId="5" borderId="3" xfId="3" applyNumberFormat="1" applyFont="1" applyFill="1" applyBorder="1">
      <alignment vertical="center"/>
    </xf>
    <xf numFmtId="178" fontId="1" fillId="5" borderId="16" xfId="3" applyNumberFormat="1" applyFont="1" applyFill="1" applyBorder="1">
      <alignment vertical="center"/>
    </xf>
    <xf numFmtId="176" fontId="1" fillId="5" borderId="14" xfId="3" applyNumberFormat="1" applyFont="1" applyFill="1" applyBorder="1">
      <alignment vertical="center"/>
    </xf>
    <xf numFmtId="178" fontId="1" fillId="5" borderId="14" xfId="3" applyNumberFormat="1" applyFont="1" applyFill="1" applyBorder="1">
      <alignment vertical="center"/>
    </xf>
    <xf numFmtId="178" fontId="1" fillId="5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6" borderId="14" xfId="3" applyFont="1" applyFill="1" applyBorder="1" applyAlignment="1">
      <alignment horizontal="center" vertical="center"/>
    </xf>
    <xf numFmtId="0" fontId="0" fillId="6" borderId="3" xfId="3" applyFont="1" applyFill="1" applyBorder="1" applyAlignment="1">
      <alignment horizontal="center" vertical="center"/>
    </xf>
    <xf numFmtId="0" fontId="0" fillId="6" borderId="31" xfId="3" applyFont="1" applyFill="1" applyBorder="1" applyAlignment="1">
      <alignment horizontal="center" vertical="center"/>
    </xf>
    <xf numFmtId="178" fontId="0" fillId="5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7" borderId="5" xfId="0" applyNumberFormat="1" applyFont="1" applyFill="1" applyBorder="1">
      <alignment vertical="center"/>
    </xf>
    <xf numFmtId="176" fontId="7" fillId="7" borderId="5" xfId="0" applyNumberFormat="1" applyFont="1" applyFill="1" applyBorder="1">
      <alignment vertical="center"/>
    </xf>
    <xf numFmtId="177" fontId="1" fillId="7" borderId="6" xfId="0" applyNumberFormat="1" applyFont="1" applyFill="1" applyBorder="1">
      <alignment vertical="center"/>
    </xf>
    <xf numFmtId="178" fontId="1" fillId="7" borderId="5" xfId="0" applyNumberFormat="1" applyFont="1" applyFill="1" applyBorder="1">
      <alignment vertical="center"/>
    </xf>
    <xf numFmtId="178" fontId="7" fillId="7" borderId="25" xfId="0" applyNumberFormat="1" applyFont="1" applyFill="1" applyBorder="1">
      <alignment vertical="center"/>
    </xf>
    <xf numFmtId="178" fontId="7" fillId="7" borderId="27" xfId="0" applyNumberFormat="1" applyFont="1" applyFill="1" applyBorder="1">
      <alignment vertical="center"/>
    </xf>
    <xf numFmtId="0" fontId="0" fillId="8" borderId="3" xfId="0" applyFill="1" applyBorder="1">
      <alignment vertical="center"/>
    </xf>
    <xf numFmtId="14" fontId="0" fillId="0" borderId="3" xfId="0" applyNumberFormat="1" applyBorder="1">
      <alignment vertical="center"/>
    </xf>
    <xf numFmtId="14" fontId="0" fillId="0" borderId="0" xfId="0" applyNumberFormat="1" applyFill="1">
      <alignment vertical="center"/>
    </xf>
    <xf numFmtId="179" fontId="0" fillId="0" borderId="3" xfId="4" applyNumberFormat="1" applyFont="1" applyBorder="1">
      <alignment vertical="center"/>
    </xf>
    <xf numFmtId="177" fontId="1" fillId="7" borderId="48" xfId="0" applyNumberFormat="1" applyFont="1" applyFill="1" applyBorder="1">
      <alignment vertical="center"/>
    </xf>
    <xf numFmtId="176" fontId="7" fillId="7" borderId="48" xfId="0" applyNumberFormat="1" applyFont="1" applyFill="1" applyBorder="1">
      <alignment vertical="center"/>
    </xf>
    <xf numFmtId="177" fontId="1" fillId="7" borderId="49" xfId="0" applyNumberFormat="1" applyFont="1" applyFill="1" applyBorder="1">
      <alignment vertical="center"/>
    </xf>
    <xf numFmtId="178" fontId="1" fillId="7" borderId="48" xfId="0" applyNumberFormat="1" applyFont="1" applyFill="1" applyBorder="1">
      <alignment vertical="center"/>
    </xf>
    <xf numFmtId="178" fontId="7" fillId="7" borderId="50" xfId="0" applyNumberFormat="1" applyFont="1" applyFill="1" applyBorder="1">
      <alignment vertical="center"/>
    </xf>
    <xf numFmtId="178" fontId="7" fillId="7" borderId="47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11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6" borderId="42" xfId="3" applyFont="1" applyFill="1" applyBorder="1" applyAlignment="1">
      <alignment horizontal="center" vertical="center"/>
    </xf>
    <xf numFmtId="0" fontId="1" fillId="6" borderId="43" xfId="3" applyFill="1" applyBorder="1" applyAlignment="1">
      <alignment horizontal="center" vertical="center"/>
    </xf>
    <xf numFmtId="0" fontId="1" fillId="6" borderId="44" xfId="3" applyFill="1" applyBorder="1" applyAlignment="1">
      <alignment horizontal="center" vertical="center"/>
    </xf>
  </cellXfs>
  <cellStyles count="5">
    <cellStyle name="パーセント" xfId="4" builtinId="5"/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8" formatCode="#,##0_);[Red]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8" formatCode="#,##0_);[Red]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8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6" formatCode="#,##0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</xdr:row>
          <xdr:rowOff>133350</xdr:rowOff>
        </xdr:from>
        <xdr:to>
          <xdr:col>5</xdr:col>
          <xdr:colOff>619125</xdr:colOff>
          <xdr:row>5</xdr:row>
          <xdr:rowOff>47625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【今月分】　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H○○年○月○日（行政区別人口・世帯数）【公表】.xlsxを選択</a:t>
              </a:r>
              <a:endParaRPr lang="ja-JP" alt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19050</xdr:rowOff>
        </xdr:from>
        <xdr:to>
          <xdr:col>5</xdr:col>
          <xdr:colOff>657225</xdr:colOff>
          <xdr:row>10</xdr:row>
          <xdr:rowOff>95250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【先月分】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人口動態○○○○.xlsxを選択</a:t>
              </a:r>
              <a:endParaRPr lang="ja-JP" alt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28</xdr:row>
          <xdr:rowOff>114300</xdr:rowOff>
        </xdr:from>
        <xdr:to>
          <xdr:col>5</xdr:col>
          <xdr:colOff>533400</xdr:colOff>
          <xdr:row>31</xdr:row>
          <xdr:rowOff>38100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公表用に変換</a:t>
              </a:r>
              <a:endParaRPr lang="ja-JP" altLang="en-US"/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m" displayName="lm" ref="L14:O97" totalsRowShown="0" dataDxfId="4">
  <autoFilter ref="L14:O97"/>
  <tableColumns count="4">
    <tableColumn id="1" name="前月世帯数" dataDxfId="3"/>
    <tableColumn id="2" name="前月計" dataDxfId="2" dataCellStyle="桁区切り">
      <calculatedColumnFormula>SUM(N15:O15)</calculatedColumnFormula>
    </tableColumn>
    <tableColumn id="3" name="前月男" dataDxfId="1"/>
    <tableColumn id="4" name="前月女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O97"/>
  <sheetViews>
    <sheetView workbookViewId="0">
      <selection activeCell="B39" sqref="B39"/>
    </sheetView>
  </sheetViews>
  <sheetFormatPr defaultRowHeight="13.5"/>
  <cols>
    <col min="2" max="2" width="11.625" bestFit="1" customWidth="1"/>
    <col min="3" max="3" width="7.125" bestFit="1" customWidth="1"/>
    <col min="7" max="7" width="6.5" customWidth="1"/>
    <col min="12" max="12" width="10.875" customWidth="1"/>
    <col min="13" max="13" width="9.25" customWidth="1"/>
  </cols>
  <sheetData>
    <row r="1" spans="1:15" ht="27" customHeight="1">
      <c r="A1" s="90" t="s">
        <v>114</v>
      </c>
      <c r="B1" s="91">
        <v>42826</v>
      </c>
      <c r="D1" s="90" t="s">
        <v>117</v>
      </c>
      <c r="E1" s="93">
        <v>1</v>
      </c>
    </row>
    <row r="7" spans="1:15" ht="24">
      <c r="B7" s="110"/>
      <c r="D7" s="110" t="s">
        <v>118</v>
      </c>
    </row>
    <row r="13" spans="1:15" ht="24">
      <c r="B13" s="110"/>
      <c r="D13" s="110" t="s">
        <v>118</v>
      </c>
      <c r="L13" t="s">
        <v>121</v>
      </c>
      <c r="M13" s="10"/>
    </row>
    <row r="14" spans="1:15">
      <c r="B14" s="112" t="s">
        <v>123</v>
      </c>
      <c r="L14" s="10" t="s">
        <v>59</v>
      </c>
      <c r="M14" s="10" t="s">
        <v>122</v>
      </c>
      <c r="N14" s="19" t="s">
        <v>60</v>
      </c>
      <c r="O14" s="19" t="s">
        <v>61</v>
      </c>
    </row>
    <row r="15" spans="1:15" ht="14.25" thickBot="1">
      <c r="B15" t="s">
        <v>63</v>
      </c>
      <c r="C15" t="s">
        <v>64</v>
      </c>
      <c r="L15" s="104">
        <v>115</v>
      </c>
      <c r="M15" s="20">
        <f>SUM(N15:O15)</f>
        <v>234</v>
      </c>
      <c r="N15" s="20">
        <v>98</v>
      </c>
      <c r="O15" s="20">
        <v>136</v>
      </c>
    </row>
    <row r="16" spans="1:15">
      <c r="B16" s="116" t="s">
        <v>2</v>
      </c>
      <c r="C16" s="117"/>
      <c r="D16" s="100" t="s">
        <v>3</v>
      </c>
      <c r="E16" s="100" t="s">
        <v>4</v>
      </c>
      <c r="F16" s="100" t="s">
        <v>5</v>
      </c>
      <c r="L16" s="105">
        <v>13693</v>
      </c>
      <c r="M16" s="20">
        <f t="shared" ref="M16:M79" si="0">SUM(N16:O16)</f>
        <v>31829</v>
      </c>
      <c r="N16" s="12">
        <v>15475</v>
      </c>
      <c r="O16" s="12">
        <v>16354</v>
      </c>
    </row>
    <row r="17" spans="2:15">
      <c r="B17" s="113" t="s">
        <v>8</v>
      </c>
      <c r="C17" s="101" t="s">
        <v>9</v>
      </c>
      <c r="D17" s="27">
        <v>42</v>
      </c>
      <c r="E17" s="27">
        <v>30</v>
      </c>
      <c r="F17" s="6">
        <f>SUM(D17,E17)</f>
        <v>72</v>
      </c>
      <c r="L17" s="104">
        <v>61</v>
      </c>
      <c r="M17" s="20">
        <f t="shared" si="0"/>
        <v>137</v>
      </c>
      <c r="N17" s="20">
        <v>69</v>
      </c>
      <c r="O17" s="20">
        <v>68</v>
      </c>
    </row>
    <row r="18" spans="2:15">
      <c r="B18" s="113"/>
      <c r="C18" s="101" t="s">
        <v>10</v>
      </c>
      <c r="D18" s="27">
        <v>76</v>
      </c>
      <c r="E18" s="27">
        <v>84</v>
      </c>
      <c r="F18" s="6">
        <f>SUM(D18,E18)</f>
        <v>160</v>
      </c>
      <c r="L18" s="105">
        <v>7079</v>
      </c>
      <c r="M18" s="20">
        <f t="shared" si="0"/>
        <v>17291</v>
      </c>
      <c r="N18" s="12">
        <v>8509</v>
      </c>
      <c r="O18" s="12">
        <v>8782</v>
      </c>
    </row>
    <row r="19" spans="2:15">
      <c r="B19" s="114" t="s">
        <v>11</v>
      </c>
      <c r="C19" s="101" t="s">
        <v>12</v>
      </c>
      <c r="D19" s="27">
        <v>353</v>
      </c>
      <c r="E19" s="27">
        <v>316</v>
      </c>
      <c r="F19" s="6">
        <f>SUM(D19,E19)</f>
        <v>669</v>
      </c>
      <c r="L19" s="104">
        <v>5</v>
      </c>
      <c r="M19" s="20">
        <f t="shared" si="0"/>
        <v>31</v>
      </c>
      <c r="N19" s="20">
        <v>6</v>
      </c>
      <c r="O19" s="20">
        <v>25</v>
      </c>
    </row>
    <row r="20" spans="2:15" ht="14.25" thickBot="1">
      <c r="B20" s="115"/>
      <c r="C20" s="7" t="s">
        <v>13</v>
      </c>
      <c r="D20" s="28">
        <v>415</v>
      </c>
      <c r="E20" s="28">
        <v>400</v>
      </c>
      <c r="F20" s="8">
        <f>SUM(D20,E20)</f>
        <v>815</v>
      </c>
      <c r="L20" s="104">
        <v>2514</v>
      </c>
      <c r="M20" s="20">
        <f t="shared" si="0"/>
        <v>7235</v>
      </c>
      <c r="N20" s="20">
        <v>3532</v>
      </c>
      <c r="O20" s="20">
        <v>3703</v>
      </c>
    </row>
    <row r="21" spans="2:15" ht="14.25" thickBot="1">
      <c r="B21" t="s">
        <v>62</v>
      </c>
      <c r="C21" s="25" t="s">
        <v>64</v>
      </c>
      <c r="L21" s="104">
        <v>6</v>
      </c>
      <c r="M21" s="20">
        <f t="shared" si="0"/>
        <v>8</v>
      </c>
      <c r="N21" s="20">
        <v>0</v>
      </c>
      <c r="O21" s="20">
        <v>8</v>
      </c>
    </row>
    <row r="22" spans="2:15">
      <c r="B22" s="116" t="s">
        <v>2</v>
      </c>
      <c r="C22" s="117"/>
      <c r="D22" s="100" t="s">
        <v>119</v>
      </c>
      <c r="E22" s="100" t="s">
        <v>120</v>
      </c>
      <c r="F22" s="100" t="s">
        <v>5</v>
      </c>
      <c r="L22" s="104">
        <v>758</v>
      </c>
      <c r="M22" s="20">
        <f t="shared" si="0"/>
        <v>2262</v>
      </c>
      <c r="N22" s="20">
        <v>1126</v>
      </c>
      <c r="O22" s="20">
        <v>1136</v>
      </c>
    </row>
    <row r="23" spans="2:15">
      <c r="B23" s="113" t="s">
        <v>8</v>
      </c>
      <c r="C23" s="101" t="s">
        <v>9</v>
      </c>
      <c r="D23" s="27">
        <v>0</v>
      </c>
      <c r="E23" s="27">
        <v>0</v>
      </c>
      <c r="F23" s="6">
        <f>SUM(D23,E23)</f>
        <v>0</v>
      </c>
      <c r="L23" s="104">
        <v>8</v>
      </c>
      <c r="M23" s="20">
        <f t="shared" si="0"/>
        <v>12</v>
      </c>
      <c r="N23" s="20">
        <v>6</v>
      </c>
      <c r="O23" s="20">
        <v>6</v>
      </c>
    </row>
    <row r="24" spans="2:15">
      <c r="B24" s="113"/>
      <c r="C24" s="101" t="s">
        <v>10</v>
      </c>
      <c r="D24" s="27">
        <v>0</v>
      </c>
      <c r="E24" s="27">
        <v>0</v>
      </c>
      <c r="F24" s="6">
        <f>SUM(D24,E24)</f>
        <v>0</v>
      </c>
      <c r="L24" s="104">
        <v>906</v>
      </c>
      <c r="M24" s="20">
        <f t="shared" si="0"/>
        <v>2702</v>
      </c>
      <c r="N24" s="20">
        <v>1344</v>
      </c>
      <c r="O24" s="20">
        <v>1358</v>
      </c>
    </row>
    <row r="25" spans="2:15">
      <c r="B25" s="114" t="s">
        <v>11</v>
      </c>
      <c r="C25" s="101" t="s">
        <v>12</v>
      </c>
      <c r="D25" s="27">
        <v>12</v>
      </c>
      <c r="E25" s="27">
        <v>7</v>
      </c>
      <c r="F25" s="6">
        <f>SUM(D25,E25)</f>
        <v>19</v>
      </c>
      <c r="L25" s="104">
        <v>1</v>
      </c>
      <c r="M25" s="20">
        <f t="shared" si="0"/>
        <v>9</v>
      </c>
      <c r="N25" s="20">
        <v>1</v>
      </c>
      <c r="O25" s="20">
        <v>8</v>
      </c>
    </row>
    <row r="26" spans="2:15" ht="14.25" thickBot="1">
      <c r="B26" s="115"/>
      <c r="C26" s="7" t="s">
        <v>13</v>
      </c>
      <c r="D26" s="28">
        <v>38</v>
      </c>
      <c r="E26" s="28">
        <v>6</v>
      </c>
      <c r="F26" s="8">
        <f>SUM(D26,E26)</f>
        <v>44</v>
      </c>
      <c r="L26" s="104">
        <v>633</v>
      </c>
      <c r="M26" s="20">
        <f t="shared" si="0"/>
        <v>1964</v>
      </c>
      <c r="N26" s="20">
        <v>998</v>
      </c>
      <c r="O26" s="20">
        <v>966</v>
      </c>
    </row>
    <row r="27" spans="2:15">
      <c r="L27" s="104">
        <v>15</v>
      </c>
      <c r="M27" s="20">
        <f t="shared" si="0"/>
        <v>22</v>
      </c>
      <c r="N27" s="20">
        <v>15</v>
      </c>
      <c r="O27" s="20">
        <v>7</v>
      </c>
    </row>
    <row r="28" spans="2:15" ht="24">
      <c r="B28" s="110"/>
      <c r="D28" s="110" t="s">
        <v>118</v>
      </c>
      <c r="L28" s="104">
        <v>1290</v>
      </c>
      <c r="M28" s="20">
        <f t="shared" si="0"/>
        <v>3464</v>
      </c>
      <c r="N28" s="20">
        <v>1660</v>
      </c>
      <c r="O28" s="20">
        <v>1804</v>
      </c>
    </row>
    <row r="29" spans="2:15">
      <c r="L29" s="104">
        <v>4</v>
      </c>
      <c r="M29" s="20">
        <f t="shared" si="0"/>
        <v>10</v>
      </c>
      <c r="N29" s="20">
        <v>4</v>
      </c>
      <c r="O29" s="20">
        <v>6</v>
      </c>
    </row>
    <row r="30" spans="2:15">
      <c r="L30" s="104">
        <v>947</v>
      </c>
      <c r="M30" s="20">
        <f t="shared" si="0"/>
        <v>2836</v>
      </c>
      <c r="N30" s="20">
        <v>1373</v>
      </c>
      <c r="O30" s="20">
        <v>1463</v>
      </c>
    </row>
    <row r="31" spans="2:15">
      <c r="L31" s="104">
        <v>13</v>
      </c>
      <c r="M31" s="20">
        <f t="shared" si="0"/>
        <v>28</v>
      </c>
      <c r="N31" s="20">
        <v>14</v>
      </c>
      <c r="O31" s="20">
        <v>14</v>
      </c>
    </row>
    <row r="32" spans="2:15">
      <c r="L32" s="104">
        <v>1887</v>
      </c>
      <c r="M32" s="20">
        <f t="shared" si="0"/>
        <v>5206</v>
      </c>
      <c r="N32" s="20">
        <v>2619</v>
      </c>
      <c r="O32" s="20">
        <v>2587</v>
      </c>
    </row>
    <row r="33" spans="12:15">
      <c r="L33" s="104">
        <v>0</v>
      </c>
      <c r="M33" s="20">
        <f t="shared" si="0"/>
        <v>2</v>
      </c>
      <c r="N33" s="20">
        <v>0</v>
      </c>
      <c r="O33" s="20">
        <v>2</v>
      </c>
    </row>
    <row r="34" spans="12:15">
      <c r="L34" s="104">
        <v>349</v>
      </c>
      <c r="M34" s="20">
        <f t="shared" si="0"/>
        <v>1199</v>
      </c>
      <c r="N34" s="20">
        <v>600</v>
      </c>
      <c r="O34" s="20">
        <v>599</v>
      </c>
    </row>
    <row r="35" spans="12:15">
      <c r="L35" s="104">
        <v>6</v>
      </c>
      <c r="M35" s="20">
        <f t="shared" si="0"/>
        <v>10</v>
      </c>
      <c r="N35" s="20">
        <v>7</v>
      </c>
      <c r="O35" s="20">
        <v>3</v>
      </c>
    </row>
    <row r="36" spans="12:15">
      <c r="L36" s="104">
        <v>453</v>
      </c>
      <c r="M36" s="20">
        <f t="shared" si="0"/>
        <v>1375</v>
      </c>
      <c r="N36" s="20">
        <v>694</v>
      </c>
      <c r="O36" s="20">
        <v>681</v>
      </c>
    </row>
    <row r="37" spans="12:15">
      <c r="L37" s="105">
        <v>234</v>
      </c>
      <c r="M37" s="20">
        <f t="shared" si="0"/>
        <v>503</v>
      </c>
      <c r="N37" s="12">
        <v>220</v>
      </c>
      <c r="O37" s="12">
        <v>283</v>
      </c>
    </row>
    <row r="38" spans="12:15">
      <c r="L38" s="105">
        <v>30509</v>
      </c>
      <c r="M38" s="20">
        <f t="shared" si="0"/>
        <v>77363</v>
      </c>
      <c r="N38" s="12">
        <v>37930</v>
      </c>
      <c r="O38" s="12">
        <v>39433</v>
      </c>
    </row>
    <row r="39" spans="12:15">
      <c r="L39" s="106">
        <v>0</v>
      </c>
      <c r="M39" s="20">
        <f t="shared" si="0"/>
        <v>9</v>
      </c>
      <c r="N39" s="17">
        <v>1</v>
      </c>
      <c r="O39" s="17">
        <v>8</v>
      </c>
    </row>
    <row r="40" spans="12:15">
      <c r="L40" s="106">
        <v>1978</v>
      </c>
      <c r="M40" s="20">
        <f t="shared" si="0"/>
        <v>5533</v>
      </c>
      <c r="N40" s="17">
        <v>2680</v>
      </c>
      <c r="O40" s="17">
        <v>2853</v>
      </c>
    </row>
    <row r="41" spans="12:15">
      <c r="L41" s="106">
        <v>0</v>
      </c>
      <c r="M41" s="20">
        <f t="shared" si="0"/>
        <v>0</v>
      </c>
      <c r="N41" s="17">
        <v>0</v>
      </c>
      <c r="O41" s="17">
        <v>0</v>
      </c>
    </row>
    <row r="42" spans="12:15">
      <c r="L42" s="106">
        <v>205</v>
      </c>
      <c r="M42" s="20">
        <f t="shared" si="0"/>
        <v>653</v>
      </c>
      <c r="N42" s="17">
        <v>337</v>
      </c>
      <c r="O42" s="17">
        <v>316</v>
      </c>
    </row>
    <row r="43" spans="12:15">
      <c r="L43" s="107">
        <v>0</v>
      </c>
      <c r="M43" s="20">
        <f t="shared" si="0"/>
        <v>9</v>
      </c>
      <c r="N43" s="21">
        <v>1</v>
      </c>
      <c r="O43" s="21">
        <v>8</v>
      </c>
    </row>
    <row r="44" spans="12:15">
      <c r="L44" s="107">
        <v>2183</v>
      </c>
      <c r="M44" s="20">
        <f t="shared" si="0"/>
        <v>6186</v>
      </c>
      <c r="N44" s="21">
        <v>3017</v>
      </c>
      <c r="O44" s="21">
        <v>3169</v>
      </c>
    </row>
    <row r="45" spans="12:15">
      <c r="L45" s="108">
        <v>49</v>
      </c>
      <c r="M45" s="20">
        <f t="shared" si="0"/>
        <v>64</v>
      </c>
      <c r="N45" s="22">
        <v>45</v>
      </c>
      <c r="O45" s="22">
        <v>19</v>
      </c>
    </row>
    <row r="46" spans="12:15">
      <c r="L46" s="108">
        <v>2308</v>
      </c>
      <c r="M46" s="20">
        <f t="shared" si="0"/>
        <v>6811</v>
      </c>
      <c r="N46" s="23">
        <v>3366</v>
      </c>
      <c r="O46" s="23">
        <v>3445</v>
      </c>
    </row>
    <row r="47" spans="12:15">
      <c r="L47" s="108">
        <v>0</v>
      </c>
      <c r="M47" s="20">
        <f t="shared" si="0"/>
        <v>1</v>
      </c>
      <c r="N47" s="22">
        <v>0</v>
      </c>
      <c r="O47" s="22">
        <v>1</v>
      </c>
    </row>
    <row r="48" spans="12:15">
      <c r="L48" s="108">
        <v>118</v>
      </c>
      <c r="M48" s="20">
        <f t="shared" si="0"/>
        <v>401</v>
      </c>
      <c r="N48" s="22">
        <v>201</v>
      </c>
      <c r="O48" s="22">
        <v>200</v>
      </c>
    </row>
    <row r="49" spans="12:15">
      <c r="L49" s="108">
        <v>0</v>
      </c>
      <c r="M49" s="20">
        <f t="shared" si="0"/>
        <v>1</v>
      </c>
      <c r="N49" s="22">
        <v>0</v>
      </c>
      <c r="O49" s="22">
        <v>1</v>
      </c>
    </row>
    <row r="50" spans="12:15">
      <c r="L50" s="109">
        <v>219</v>
      </c>
      <c r="M50" s="20">
        <f t="shared" si="0"/>
        <v>770</v>
      </c>
      <c r="N50" s="24">
        <v>387</v>
      </c>
      <c r="O50" s="24">
        <v>383</v>
      </c>
    </row>
    <row r="51" spans="12:15">
      <c r="L51" s="105">
        <v>49</v>
      </c>
      <c r="M51" s="20">
        <f t="shared" si="0"/>
        <v>66</v>
      </c>
      <c r="N51" s="12">
        <v>45</v>
      </c>
      <c r="O51" s="12">
        <v>21</v>
      </c>
    </row>
    <row r="52" spans="12:15">
      <c r="L52" s="105">
        <v>2645</v>
      </c>
      <c r="M52" s="20">
        <f t="shared" si="0"/>
        <v>7982</v>
      </c>
      <c r="N52" s="12">
        <v>3954</v>
      </c>
      <c r="O52" s="12">
        <v>4028</v>
      </c>
    </row>
    <row r="53" spans="12:15">
      <c r="L53" s="109">
        <v>5</v>
      </c>
      <c r="M53" s="20">
        <f t="shared" si="0"/>
        <v>19</v>
      </c>
      <c r="N53" s="24">
        <v>5</v>
      </c>
      <c r="O53" s="24">
        <v>14</v>
      </c>
    </row>
    <row r="54" spans="12:15">
      <c r="L54" s="109">
        <v>1438</v>
      </c>
      <c r="M54" s="20">
        <f t="shared" si="0"/>
        <v>3924</v>
      </c>
      <c r="N54" s="24">
        <v>1894</v>
      </c>
      <c r="O54" s="24">
        <v>2030</v>
      </c>
    </row>
    <row r="55" spans="12:15">
      <c r="L55" s="109">
        <v>13</v>
      </c>
      <c r="M55" s="20">
        <f t="shared" si="0"/>
        <v>26</v>
      </c>
      <c r="N55" s="24">
        <v>6</v>
      </c>
      <c r="O55" s="24">
        <v>20</v>
      </c>
    </row>
    <row r="56" spans="12:15">
      <c r="L56" s="109">
        <v>1632</v>
      </c>
      <c r="M56" s="20">
        <f t="shared" si="0"/>
        <v>4090</v>
      </c>
      <c r="N56" s="24">
        <v>1971</v>
      </c>
      <c r="O56" s="24">
        <v>2119</v>
      </c>
    </row>
    <row r="57" spans="12:15">
      <c r="L57" s="109">
        <v>1</v>
      </c>
      <c r="M57" s="20">
        <f t="shared" si="0"/>
        <v>4</v>
      </c>
      <c r="N57" s="24">
        <v>0</v>
      </c>
      <c r="O57" s="24">
        <v>4</v>
      </c>
    </row>
    <row r="58" spans="12:15">
      <c r="L58" s="109">
        <v>770</v>
      </c>
      <c r="M58" s="20">
        <f t="shared" si="0"/>
        <v>1893</v>
      </c>
      <c r="N58" s="24">
        <v>884</v>
      </c>
      <c r="O58" s="24">
        <v>1009</v>
      </c>
    </row>
    <row r="59" spans="12:15">
      <c r="L59" s="109">
        <v>0</v>
      </c>
      <c r="M59" s="20">
        <f t="shared" si="0"/>
        <v>0</v>
      </c>
      <c r="N59" s="24">
        <v>0</v>
      </c>
      <c r="O59" s="24">
        <v>0</v>
      </c>
    </row>
    <row r="60" spans="12:15">
      <c r="L60" s="109">
        <v>101</v>
      </c>
      <c r="M60" s="20">
        <f t="shared" si="0"/>
        <v>327</v>
      </c>
      <c r="N60" s="24">
        <v>166</v>
      </c>
      <c r="O60" s="24">
        <v>161</v>
      </c>
    </row>
    <row r="61" spans="12:15">
      <c r="L61" s="109">
        <v>2</v>
      </c>
      <c r="M61" s="20">
        <f t="shared" si="0"/>
        <v>12</v>
      </c>
      <c r="N61" s="24">
        <v>2</v>
      </c>
      <c r="O61" s="24">
        <v>10</v>
      </c>
    </row>
    <row r="62" spans="12:15">
      <c r="L62" s="109">
        <v>466</v>
      </c>
      <c r="M62" s="20">
        <f t="shared" si="0"/>
        <v>1456</v>
      </c>
      <c r="N62" s="24">
        <v>743</v>
      </c>
      <c r="O62" s="24">
        <v>713</v>
      </c>
    </row>
    <row r="63" spans="12:15">
      <c r="L63" s="105">
        <v>0</v>
      </c>
      <c r="M63" s="20">
        <f t="shared" si="0"/>
        <v>0</v>
      </c>
      <c r="N63" s="12">
        <v>0</v>
      </c>
      <c r="O63" s="12">
        <v>0</v>
      </c>
    </row>
    <row r="64" spans="12:15">
      <c r="L64" s="109">
        <v>123</v>
      </c>
      <c r="M64" s="20">
        <f t="shared" si="0"/>
        <v>380</v>
      </c>
      <c r="N64" s="24">
        <v>192</v>
      </c>
      <c r="O64" s="24">
        <v>188</v>
      </c>
    </row>
    <row r="65" spans="12:15">
      <c r="L65" s="105">
        <v>21</v>
      </c>
      <c r="M65" s="20">
        <f t="shared" si="0"/>
        <v>61</v>
      </c>
      <c r="N65" s="12">
        <v>13</v>
      </c>
      <c r="O65" s="12">
        <v>48</v>
      </c>
    </row>
    <row r="66" spans="12:15">
      <c r="L66" s="105">
        <v>4530</v>
      </c>
      <c r="M66" s="20">
        <f t="shared" si="0"/>
        <v>12070</v>
      </c>
      <c r="N66" s="12">
        <v>5850</v>
      </c>
      <c r="O66" s="12">
        <v>6220</v>
      </c>
    </row>
    <row r="67" spans="12:15">
      <c r="L67" s="104">
        <v>3</v>
      </c>
      <c r="M67" s="20">
        <f t="shared" si="0"/>
        <v>14</v>
      </c>
      <c r="N67" s="20">
        <v>5</v>
      </c>
      <c r="O67" s="20">
        <v>9</v>
      </c>
    </row>
    <row r="68" spans="12:15">
      <c r="L68" s="104">
        <v>2072</v>
      </c>
      <c r="M68" s="20">
        <f t="shared" si="0"/>
        <v>5177</v>
      </c>
      <c r="N68" s="20">
        <v>2478</v>
      </c>
      <c r="O68" s="20">
        <v>2699</v>
      </c>
    </row>
    <row r="69" spans="12:15">
      <c r="L69" s="104">
        <v>0</v>
      </c>
      <c r="M69" s="20">
        <f t="shared" si="0"/>
        <v>1</v>
      </c>
      <c r="N69" s="20">
        <v>0</v>
      </c>
      <c r="O69" s="20">
        <v>1</v>
      </c>
    </row>
    <row r="70" spans="12:15">
      <c r="L70" s="104">
        <v>418</v>
      </c>
      <c r="M70" s="20">
        <f t="shared" si="0"/>
        <v>1238</v>
      </c>
      <c r="N70" s="20">
        <v>629</v>
      </c>
      <c r="O70" s="20">
        <v>609</v>
      </c>
    </row>
    <row r="71" spans="12:15">
      <c r="L71" s="104">
        <v>1</v>
      </c>
      <c r="M71" s="20">
        <f t="shared" si="0"/>
        <v>12</v>
      </c>
      <c r="N71" s="20">
        <v>3</v>
      </c>
      <c r="O71" s="20">
        <v>9</v>
      </c>
    </row>
    <row r="72" spans="12:15">
      <c r="L72" s="104">
        <v>577</v>
      </c>
      <c r="M72" s="20">
        <f t="shared" si="0"/>
        <v>1490</v>
      </c>
      <c r="N72" s="20">
        <v>743</v>
      </c>
      <c r="O72" s="20">
        <v>747</v>
      </c>
    </row>
    <row r="73" spans="12:15">
      <c r="L73" s="104">
        <v>0</v>
      </c>
      <c r="M73" s="20">
        <f t="shared" si="0"/>
        <v>3</v>
      </c>
      <c r="N73" s="20">
        <v>0</v>
      </c>
      <c r="O73" s="20">
        <v>3</v>
      </c>
    </row>
    <row r="74" spans="12:15">
      <c r="L74" s="104">
        <v>514</v>
      </c>
      <c r="M74" s="20">
        <f t="shared" si="0"/>
        <v>1485</v>
      </c>
      <c r="N74" s="20">
        <v>723</v>
      </c>
      <c r="O74" s="20">
        <v>762</v>
      </c>
    </row>
    <row r="75" spans="12:15">
      <c r="L75" s="104">
        <v>3</v>
      </c>
      <c r="M75" s="20">
        <f t="shared" si="0"/>
        <v>9</v>
      </c>
      <c r="N75" s="20">
        <v>5</v>
      </c>
      <c r="O75" s="20">
        <v>4</v>
      </c>
    </row>
    <row r="76" spans="12:15">
      <c r="L76" s="104">
        <v>619</v>
      </c>
      <c r="M76" s="20">
        <f t="shared" si="0"/>
        <v>1778</v>
      </c>
      <c r="N76" s="20">
        <v>871</v>
      </c>
      <c r="O76" s="20">
        <v>907</v>
      </c>
    </row>
    <row r="77" spans="12:15">
      <c r="L77" s="105">
        <v>7</v>
      </c>
      <c r="M77" s="20">
        <f t="shared" si="0"/>
        <v>39</v>
      </c>
      <c r="N77" s="12">
        <v>13</v>
      </c>
      <c r="O77" s="12">
        <v>26</v>
      </c>
    </row>
    <row r="78" spans="12:15">
      <c r="L78" s="105">
        <v>4200</v>
      </c>
      <c r="M78" s="20">
        <f t="shared" si="0"/>
        <v>11168</v>
      </c>
      <c r="N78" s="12">
        <v>5444</v>
      </c>
      <c r="O78" s="12">
        <v>5724</v>
      </c>
    </row>
    <row r="79" spans="12:15">
      <c r="L79" s="105">
        <v>4</v>
      </c>
      <c r="M79" s="20">
        <f t="shared" si="0"/>
        <v>14</v>
      </c>
      <c r="N79" s="12">
        <v>1</v>
      </c>
      <c r="O79" s="12">
        <v>13</v>
      </c>
    </row>
    <row r="80" spans="12:15">
      <c r="L80" s="105">
        <v>1414</v>
      </c>
      <c r="M80" s="20">
        <f t="shared" ref="M80:M97" si="1">SUM(N80:O80)</f>
        <v>2875</v>
      </c>
      <c r="N80" s="12">
        <v>1347</v>
      </c>
      <c r="O80" s="12">
        <v>1528</v>
      </c>
    </row>
    <row r="81" spans="12:15">
      <c r="L81" s="105">
        <v>6</v>
      </c>
      <c r="M81" s="20">
        <f t="shared" si="1"/>
        <v>12</v>
      </c>
      <c r="N81" s="12">
        <v>3</v>
      </c>
      <c r="O81" s="12">
        <v>9</v>
      </c>
    </row>
    <row r="82" spans="12:15">
      <c r="L82" s="105">
        <v>1004</v>
      </c>
      <c r="M82" s="20">
        <f t="shared" si="1"/>
        <v>2560</v>
      </c>
      <c r="N82" s="12">
        <v>1216</v>
      </c>
      <c r="O82" s="12">
        <v>1344</v>
      </c>
    </row>
    <row r="83" spans="12:15">
      <c r="L83" s="104">
        <v>0</v>
      </c>
      <c r="M83" s="20">
        <f t="shared" si="1"/>
        <v>2</v>
      </c>
      <c r="N83" s="20">
        <v>0</v>
      </c>
      <c r="O83" s="20">
        <v>2</v>
      </c>
    </row>
    <row r="84" spans="12:15">
      <c r="L84" s="104">
        <v>377</v>
      </c>
      <c r="M84" s="20">
        <f t="shared" si="1"/>
        <v>959</v>
      </c>
      <c r="N84" s="20">
        <v>461</v>
      </c>
      <c r="O84" s="20">
        <v>498</v>
      </c>
    </row>
    <row r="85" spans="12:15">
      <c r="L85" s="105">
        <v>10</v>
      </c>
      <c r="M85" s="20">
        <f t="shared" si="1"/>
        <v>28</v>
      </c>
      <c r="N85" s="12">
        <v>4</v>
      </c>
      <c r="O85" s="12">
        <v>24</v>
      </c>
    </row>
    <row r="86" spans="12:15">
      <c r="L86" s="105">
        <v>2795</v>
      </c>
      <c r="M86" s="20">
        <f t="shared" si="1"/>
        <v>6394</v>
      </c>
      <c r="N86" s="12">
        <v>3024</v>
      </c>
      <c r="O86" s="12">
        <v>3370</v>
      </c>
    </row>
    <row r="87" spans="12:15">
      <c r="L87" s="104">
        <v>13</v>
      </c>
      <c r="M87" s="20">
        <f t="shared" si="1"/>
        <v>31</v>
      </c>
      <c r="N87" s="20">
        <v>19</v>
      </c>
      <c r="O87" s="20">
        <v>12</v>
      </c>
    </row>
    <row r="88" spans="12:15">
      <c r="L88" s="104">
        <v>1219</v>
      </c>
      <c r="M88" s="20">
        <f t="shared" si="1"/>
        <v>3637</v>
      </c>
      <c r="N88" s="20">
        <v>1776</v>
      </c>
      <c r="O88" s="20">
        <v>1861</v>
      </c>
    </row>
    <row r="89" spans="12:15">
      <c r="L89" s="104">
        <v>14</v>
      </c>
      <c r="M89" s="20">
        <f t="shared" si="1"/>
        <v>31</v>
      </c>
      <c r="N89" s="20">
        <v>15</v>
      </c>
      <c r="O89" s="20">
        <v>16</v>
      </c>
    </row>
    <row r="90" spans="12:15">
      <c r="L90" s="104">
        <v>1575</v>
      </c>
      <c r="M90" s="20">
        <f t="shared" si="1"/>
        <v>4984</v>
      </c>
      <c r="N90" s="20">
        <v>2483</v>
      </c>
      <c r="O90" s="20">
        <v>2501</v>
      </c>
    </row>
    <row r="91" spans="12:15">
      <c r="L91" s="104">
        <v>2</v>
      </c>
      <c r="M91" s="20">
        <f t="shared" si="1"/>
        <v>10</v>
      </c>
      <c r="N91" s="20">
        <v>2</v>
      </c>
      <c r="O91" s="20">
        <v>8</v>
      </c>
    </row>
    <row r="92" spans="12:15">
      <c r="L92" s="104">
        <v>769</v>
      </c>
      <c r="M92" s="20">
        <f t="shared" si="1"/>
        <v>2575</v>
      </c>
      <c r="N92" s="20">
        <v>1268</v>
      </c>
      <c r="O92" s="20">
        <v>1307</v>
      </c>
    </row>
    <row r="93" spans="12:15">
      <c r="L93" s="105">
        <v>29</v>
      </c>
      <c r="M93" s="20">
        <f t="shared" si="1"/>
        <v>72</v>
      </c>
      <c r="N93" s="12">
        <v>36</v>
      </c>
      <c r="O93" s="12">
        <v>36</v>
      </c>
    </row>
    <row r="94" spans="12:15">
      <c r="L94" s="105">
        <v>3563</v>
      </c>
      <c r="M94" s="20">
        <f t="shared" si="1"/>
        <v>11196</v>
      </c>
      <c r="N94" s="12">
        <v>5527</v>
      </c>
      <c r="O94" s="12">
        <v>5669</v>
      </c>
    </row>
    <row r="95" spans="12:15">
      <c r="L95" s="105">
        <v>350</v>
      </c>
      <c r="M95" s="20">
        <f t="shared" si="1"/>
        <v>778</v>
      </c>
      <c r="N95" s="12">
        <v>332</v>
      </c>
      <c r="O95" s="12">
        <v>446</v>
      </c>
    </row>
    <row r="96" spans="12:15">
      <c r="L96" s="105">
        <v>50425</v>
      </c>
      <c r="M96" s="20">
        <f t="shared" si="1"/>
        <v>132359</v>
      </c>
      <c r="N96" s="12">
        <v>64746</v>
      </c>
      <c r="O96" s="12">
        <v>67613</v>
      </c>
    </row>
    <row r="97" spans="12:15">
      <c r="L97" s="105">
        <v>50775</v>
      </c>
      <c r="M97" s="20">
        <f t="shared" si="1"/>
        <v>133137</v>
      </c>
      <c r="N97" s="12">
        <v>65078</v>
      </c>
      <c r="O97" s="12">
        <v>68059</v>
      </c>
    </row>
  </sheetData>
  <protectedRanges>
    <protectedRange sqref="D17:E20 D23:E26" name="範囲1_1"/>
    <protectedRange sqref="L15:L97 N15:O97" name="範囲3"/>
  </protectedRanges>
  <mergeCells count="6">
    <mergeCell ref="B23:B24"/>
    <mergeCell ref="B25:B26"/>
    <mergeCell ref="B16:C16"/>
    <mergeCell ref="B17:B18"/>
    <mergeCell ref="B19:B20"/>
    <mergeCell ref="B22:C2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autoDoutai">
                <anchor moveWithCells="1" sizeWithCells="1">
                  <from>
                    <xdr:col>1</xdr:col>
                    <xdr:colOff>95250</xdr:colOff>
                    <xdr:row>1</xdr:row>
                    <xdr:rowOff>133350</xdr:rowOff>
                  </from>
                  <to>
                    <xdr:col>5</xdr:col>
                    <xdr:colOff>619125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autoDoutaiLastMonth">
                <anchor moveWithCells="1" sizeWithCells="1">
                  <from>
                    <xdr:col>1</xdr:col>
                    <xdr:colOff>38100</xdr:colOff>
                    <xdr:row>8</xdr:row>
                    <xdr:rowOff>19050</xdr:rowOff>
                  </from>
                  <to>
                    <xdr:col>5</xdr:col>
                    <xdr:colOff>657225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0]!ConvertOutput">
                <anchor moveWithCells="1" sizeWithCells="1">
                  <from>
                    <xdr:col>1</xdr:col>
                    <xdr:colOff>276225</xdr:colOff>
                    <xdr:row>28</xdr:row>
                    <xdr:rowOff>114300</xdr:rowOff>
                  </from>
                  <to>
                    <xdr:col>5</xdr:col>
                    <xdr:colOff>533400</xdr:colOff>
                    <xdr:row>31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C2" sqref="C2"/>
    </sheetView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6" customWidth="1"/>
    <col min="17" max="17" width="7.75" bestFit="1" customWidth="1"/>
  </cols>
  <sheetData>
    <row r="1" spans="1:15" ht="17.25">
      <c r="D1" s="1" t="s">
        <v>0</v>
      </c>
    </row>
    <row r="2" spans="1:15" ht="14.25" thickBot="1">
      <c r="B2" t="s">
        <v>1</v>
      </c>
      <c r="G2" s="92" t="str">
        <f>TEXT(入力!B1, "gggy年m月d日")&amp;"現在"</f>
        <v>平成29年4月1日現在</v>
      </c>
      <c r="H2" s="4"/>
    </row>
    <row r="3" spans="1:15">
      <c r="B3" s="116" t="s">
        <v>2</v>
      </c>
      <c r="C3" s="117"/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J3" s="4"/>
    </row>
    <row r="4" spans="1:15">
      <c r="B4" s="113" t="s">
        <v>8</v>
      </c>
      <c r="C4" s="5" t="s">
        <v>9</v>
      </c>
      <c r="D4" s="102">
        <f>SUM(入力!D17,入力!D23)</f>
        <v>42</v>
      </c>
      <c r="E4" s="102">
        <f>SUM(入力!E17,入力!E23)</f>
        <v>30</v>
      </c>
      <c r="F4" s="102">
        <f>SUM(入力!F17,入力!F23)</f>
        <v>72</v>
      </c>
      <c r="G4" s="121">
        <f>F4-F5</f>
        <v>-88</v>
      </c>
      <c r="H4" s="123">
        <f>G4+G6</f>
        <v>-259</v>
      </c>
    </row>
    <row r="5" spans="1:15">
      <c r="B5" s="113"/>
      <c r="C5" s="5" t="s">
        <v>10</v>
      </c>
      <c r="D5" s="102">
        <f>SUM(入力!D18,入力!D24)</f>
        <v>76</v>
      </c>
      <c r="E5" s="102">
        <f>SUM(入力!E18,入力!E24)</f>
        <v>84</v>
      </c>
      <c r="F5" s="102">
        <f>SUM(入力!F18,入力!F24)</f>
        <v>160</v>
      </c>
      <c r="G5" s="122"/>
      <c r="H5" s="124"/>
    </row>
    <row r="6" spans="1:15">
      <c r="B6" s="114" t="s">
        <v>11</v>
      </c>
      <c r="C6" s="5" t="s">
        <v>12</v>
      </c>
      <c r="D6" s="102">
        <f>SUM(入力!D19,入力!D25)</f>
        <v>365</v>
      </c>
      <c r="E6" s="102">
        <f>SUM(入力!E19,入力!E25)</f>
        <v>323</v>
      </c>
      <c r="F6" s="102">
        <f>SUM(入力!F19,入力!F25)</f>
        <v>688</v>
      </c>
      <c r="G6" s="118">
        <f>F6-F7</f>
        <v>-171</v>
      </c>
      <c r="H6" s="124"/>
    </row>
    <row r="7" spans="1:15" ht="14.25" thickBot="1">
      <c r="B7" s="115"/>
      <c r="C7" s="7" t="s">
        <v>13</v>
      </c>
      <c r="D7" s="103">
        <f>SUM(入力!D20,入力!D26)</f>
        <v>453</v>
      </c>
      <c r="E7" s="103">
        <f>SUM(入力!E20,入力!E26)</f>
        <v>406</v>
      </c>
      <c r="F7" s="103">
        <f>SUM(入力!F20,入力!F26)</f>
        <v>859</v>
      </c>
      <c r="G7" s="119"/>
      <c r="H7" s="125"/>
    </row>
    <row r="10" spans="1:15" ht="24">
      <c r="E10" s="1" t="s">
        <v>14</v>
      </c>
      <c r="H10" s="9" t="s">
        <v>15</v>
      </c>
    </row>
    <row r="11" spans="1:15" ht="14.25" thickBot="1">
      <c r="J11" s="111" t="str">
        <f>G2</f>
        <v>平成29年4月1日現在</v>
      </c>
    </row>
    <row r="12" spans="1:15">
      <c r="A12" s="116" t="s">
        <v>16</v>
      </c>
      <c r="B12" s="117" t="s">
        <v>17</v>
      </c>
      <c r="C12" s="117" t="s">
        <v>18</v>
      </c>
      <c r="D12" s="117"/>
      <c r="E12" s="117" t="s">
        <v>19</v>
      </c>
      <c r="F12" s="117"/>
      <c r="G12" s="117"/>
      <c r="H12" s="117"/>
      <c r="I12" s="117"/>
      <c r="J12" s="130"/>
      <c r="K12" s="19"/>
    </row>
    <row r="13" spans="1:15">
      <c r="A13" s="126"/>
      <c r="B13" s="120"/>
      <c r="C13" s="120"/>
      <c r="D13" s="120"/>
      <c r="E13" s="120" t="s">
        <v>5</v>
      </c>
      <c r="F13" s="120"/>
      <c r="G13" s="120" t="s">
        <v>3</v>
      </c>
      <c r="H13" s="120"/>
      <c r="I13" s="120" t="s">
        <v>4</v>
      </c>
      <c r="J13" s="129"/>
      <c r="K13" s="19"/>
      <c r="M13" s="10"/>
    </row>
    <row r="14" spans="1:15" ht="14.25" thickBot="1">
      <c r="A14" s="127"/>
      <c r="B14" s="128"/>
      <c r="C14" s="29" t="s">
        <v>20</v>
      </c>
      <c r="D14" s="29" t="s">
        <v>21</v>
      </c>
      <c r="E14" s="29" t="s">
        <v>20</v>
      </c>
      <c r="F14" s="29" t="s">
        <v>21</v>
      </c>
      <c r="G14" s="29" t="s">
        <v>20</v>
      </c>
      <c r="H14" s="29" t="s">
        <v>21</v>
      </c>
      <c r="I14" s="29" t="s">
        <v>20</v>
      </c>
      <c r="J14" s="42" t="s">
        <v>21</v>
      </c>
      <c r="K14" s="18"/>
      <c r="L14" s="10"/>
      <c r="M14" s="10"/>
      <c r="N14" s="19"/>
      <c r="O14" s="19"/>
    </row>
    <row r="15" spans="1:15">
      <c r="A15" s="131" t="s">
        <v>22</v>
      </c>
      <c r="B15" s="135" t="s">
        <v>22</v>
      </c>
      <c r="C15" s="43">
        <f>D15-入力!L15</f>
        <v>-5</v>
      </c>
      <c r="D15" s="71">
        <f>平成29年4月1日地区別人口世帯数【外国人】!C7</f>
        <v>110</v>
      </c>
      <c r="E15" s="44">
        <f>F15-入力!M15</f>
        <v>-3</v>
      </c>
      <c r="F15" s="45">
        <f t="shared" ref="F15:F36" si="0">SUM(H15,J15)</f>
        <v>231</v>
      </c>
      <c r="G15" s="46">
        <f>H15-入力!N15</f>
        <v>-5</v>
      </c>
      <c r="H15" s="73">
        <f>平成29年4月1日地区別人口世帯数【外国人】!E7</f>
        <v>93</v>
      </c>
      <c r="I15" s="46">
        <f>J15-入力!O15</f>
        <v>2</v>
      </c>
      <c r="J15" s="75">
        <f>平成29年4月1日地区別人口世帯数【外国人】!F7</f>
        <v>138</v>
      </c>
      <c r="K15" s="20"/>
      <c r="L15" s="104"/>
      <c r="M15" s="20"/>
      <c r="N15" s="20"/>
      <c r="O15" s="20"/>
    </row>
    <row r="16" spans="1:15" ht="14.25" thickBot="1">
      <c r="A16" s="132"/>
      <c r="B16" s="134"/>
      <c r="C16" s="84">
        <f>D16-入力!L16</f>
        <v>31</v>
      </c>
      <c r="D16" s="85">
        <f>平成29年4月1日地区別人口世帯数【日本人】!C7</f>
        <v>13724</v>
      </c>
      <c r="E16" s="86">
        <f>F16-入力!M16</f>
        <v>5</v>
      </c>
      <c r="F16" s="87">
        <f>SUM(H16,J16)</f>
        <v>31834</v>
      </c>
      <c r="G16" s="84">
        <f>H16-入力!N16</f>
        <v>7</v>
      </c>
      <c r="H16" s="88">
        <f>平成29年4月1日地区別人口世帯数【日本人】!E7</f>
        <v>15482</v>
      </c>
      <c r="I16" s="84">
        <f>J16-入力!O16</f>
        <v>-2</v>
      </c>
      <c r="J16" s="89">
        <f>平成29年4月1日地区別人口世帯数【日本人】!F7</f>
        <v>16352</v>
      </c>
      <c r="K16" s="12"/>
      <c r="L16" s="105"/>
      <c r="M16" s="20"/>
      <c r="N16" s="12"/>
      <c r="O16" s="12"/>
    </row>
    <row r="17" spans="1:15">
      <c r="A17" s="132"/>
      <c r="B17" s="134" t="s">
        <v>23</v>
      </c>
      <c r="C17" s="43">
        <f>D17-入力!L17</f>
        <v>-9</v>
      </c>
      <c r="D17" s="71">
        <f>平成29年4月1日地区別人口世帯数【外国人】!C8</f>
        <v>52</v>
      </c>
      <c r="E17" s="44">
        <f>F17-入力!M17</f>
        <v>-8</v>
      </c>
      <c r="F17" s="45">
        <f t="shared" si="0"/>
        <v>129</v>
      </c>
      <c r="G17" s="46">
        <f>H17-入力!N17</f>
        <v>-10</v>
      </c>
      <c r="H17" s="73">
        <f>平成29年4月1日地区別人口世帯数【外国人】!E8</f>
        <v>59</v>
      </c>
      <c r="I17" s="44">
        <f>J17-入力!O17</f>
        <v>2</v>
      </c>
      <c r="J17" s="75">
        <f>平成29年4月1日地区別人口世帯数【外国人】!F8</f>
        <v>70</v>
      </c>
      <c r="K17" s="20"/>
      <c r="L17" s="104"/>
      <c r="M17" s="20"/>
      <c r="N17" s="20"/>
      <c r="O17" s="20"/>
    </row>
    <row r="18" spans="1:15" ht="14.25" thickBot="1">
      <c r="A18" s="132"/>
      <c r="B18" s="134"/>
      <c r="C18" s="84">
        <f>D18-入力!L18</f>
        <v>30</v>
      </c>
      <c r="D18" s="85">
        <f>平成29年4月1日地区別人口世帯数【日本人】!C8</f>
        <v>7109</v>
      </c>
      <c r="E18" s="86">
        <f>F18-入力!M18</f>
        <v>-19</v>
      </c>
      <c r="F18" s="87">
        <f t="shared" si="0"/>
        <v>17272</v>
      </c>
      <c r="G18" s="84">
        <f>H18-入力!N18</f>
        <v>-21</v>
      </c>
      <c r="H18" s="88">
        <f>平成29年4月1日地区別人口世帯数【日本人】!E8</f>
        <v>8488</v>
      </c>
      <c r="I18" s="84">
        <f>J18-入力!O18</f>
        <v>2</v>
      </c>
      <c r="J18" s="89">
        <f>平成29年4月1日地区別人口世帯数【日本人】!F8</f>
        <v>8784</v>
      </c>
      <c r="K18" s="12"/>
      <c r="L18" s="105"/>
      <c r="M18" s="20"/>
      <c r="N18" s="12"/>
      <c r="O18" s="12"/>
    </row>
    <row r="19" spans="1:15">
      <c r="A19" s="132"/>
      <c r="B19" s="134" t="s">
        <v>24</v>
      </c>
      <c r="C19" s="43">
        <f>D19-入力!L19</f>
        <v>1</v>
      </c>
      <c r="D19" s="71">
        <f>平成29年4月1日地区別人口世帯数【外国人】!C9</f>
        <v>6</v>
      </c>
      <c r="E19" s="44">
        <f>F19-入力!M19</f>
        <v>0</v>
      </c>
      <c r="F19" s="45">
        <f t="shared" si="0"/>
        <v>31</v>
      </c>
      <c r="G19" s="46">
        <f>H19-入力!N19</f>
        <v>0</v>
      </c>
      <c r="H19" s="73">
        <f>平成29年4月1日地区別人口世帯数【外国人】!E9</f>
        <v>6</v>
      </c>
      <c r="I19" s="44">
        <f>J19-入力!O19</f>
        <v>0</v>
      </c>
      <c r="J19" s="75">
        <f>平成29年4月1日地区別人口世帯数【外国人】!F9</f>
        <v>25</v>
      </c>
      <c r="K19" s="20"/>
      <c r="L19" s="104"/>
      <c r="M19" s="20"/>
      <c r="N19" s="20"/>
      <c r="O19" s="20"/>
    </row>
    <row r="20" spans="1:15" ht="14.25" thickBot="1">
      <c r="A20" s="132"/>
      <c r="B20" s="134"/>
      <c r="C20" s="84">
        <f>D20-入力!L20</f>
        <v>3</v>
      </c>
      <c r="D20" s="85">
        <f>平成29年4月1日地区別人口世帯数【日本人】!C9</f>
        <v>2517</v>
      </c>
      <c r="E20" s="86">
        <f>F20-入力!M20</f>
        <v>-43</v>
      </c>
      <c r="F20" s="87">
        <f t="shared" si="0"/>
        <v>7192</v>
      </c>
      <c r="G20" s="84">
        <f>H20-入力!N20</f>
        <v>-20</v>
      </c>
      <c r="H20" s="88">
        <f>平成29年4月1日地区別人口世帯数【日本人】!E9</f>
        <v>3512</v>
      </c>
      <c r="I20" s="84">
        <f>J20-入力!O20</f>
        <v>-23</v>
      </c>
      <c r="J20" s="89">
        <f>平成29年4月1日地区別人口世帯数【日本人】!F9</f>
        <v>3680</v>
      </c>
      <c r="K20" s="20"/>
      <c r="L20" s="104"/>
      <c r="M20" s="20"/>
      <c r="N20" s="20"/>
      <c r="O20" s="20"/>
    </row>
    <row r="21" spans="1:15">
      <c r="A21" s="132"/>
      <c r="B21" s="134" t="s">
        <v>25</v>
      </c>
      <c r="C21" s="43">
        <f>D21-入力!L21</f>
        <v>0</v>
      </c>
      <c r="D21" s="71">
        <f>平成29年4月1日地区別人口世帯数【外国人】!C10</f>
        <v>6</v>
      </c>
      <c r="E21" s="44">
        <f>F21-入力!M21</f>
        <v>0</v>
      </c>
      <c r="F21" s="45">
        <f t="shared" si="0"/>
        <v>8</v>
      </c>
      <c r="G21" s="46">
        <f>H21-入力!N21</f>
        <v>0</v>
      </c>
      <c r="H21" s="73">
        <f>平成29年4月1日地区別人口世帯数【外国人】!E10</f>
        <v>0</v>
      </c>
      <c r="I21" s="44">
        <f>J21-入力!O21</f>
        <v>0</v>
      </c>
      <c r="J21" s="75">
        <f>平成29年4月1日地区別人口世帯数【外国人】!F10</f>
        <v>8</v>
      </c>
      <c r="K21" s="20"/>
      <c r="L21" s="104"/>
      <c r="M21" s="20"/>
      <c r="N21" s="20"/>
      <c r="O21" s="20"/>
    </row>
    <row r="22" spans="1:15" ht="14.25" thickBot="1">
      <c r="A22" s="132"/>
      <c r="B22" s="134"/>
      <c r="C22" s="84">
        <f>D22-入力!L22</f>
        <v>1</v>
      </c>
      <c r="D22" s="85">
        <f>平成29年4月1日地区別人口世帯数【日本人】!C10</f>
        <v>759</v>
      </c>
      <c r="E22" s="86">
        <f>F22-入力!M22</f>
        <v>4</v>
      </c>
      <c r="F22" s="87">
        <f t="shared" si="0"/>
        <v>2266</v>
      </c>
      <c r="G22" s="84">
        <f>H22-入力!N22</f>
        <v>1</v>
      </c>
      <c r="H22" s="88">
        <f>平成29年4月1日地区別人口世帯数【日本人】!E10</f>
        <v>1127</v>
      </c>
      <c r="I22" s="84">
        <f>J22-入力!O22</f>
        <v>3</v>
      </c>
      <c r="J22" s="89">
        <f>平成29年4月1日地区別人口世帯数【日本人】!F10</f>
        <v>1139</v>
      </c>
      <c r="K22" s="20"/>
      <c r="L22" s="104"/>
      <c r="M22" s="20"/>
      <c r="N22" s="20"/>
      <c r="O22" s="20"/>
    </row>
    <row r="23" spans="1:15">
      <c r="A23" s="132"/>
      <c r="B23" s="134" t="s">
        <v>26</v>
      </c>
      <c r="C23" s="43">
        <f>D23-入力!L23</f>
        <v>0</v>
      </c>
      <c r="D23" s="71">
        <f>平成29年4月1日地区別人口世帯数【外国人】!C11</f>
        <v>8</v>
      </c>
      <c r="E23" s="44">
        <f>F23-入力!M23</f>
        <v>0</v>
      </c>
      <c r="F23" s="45">
        <f t="shared" si="0"/>
        <v>12</v>
      </c>
      <c r="G23" s="46">
        <f>H23-入力!N23</f>
        <v>0</v>
      </c>
      <c r="H23" s="73">
        <f>平成29年4月1日地区別人口世帯数【外国人】!E11</f>
        <v>6</v>
      </c>
      <c r="I23" s="44">
        <f>J23-入力!O23</f>
        <v>0</v>
      </c>
      <c r="J23" s="75">
        <f>平成29年4月1日地区別人口世帯数【外国人】!F11</f>
        <v>6</v>
      </c>
      <c r="K23" s="20"/>
      <c r="L23" s="104"/>
      <c r="M23" s="20"/>
      <c r="N23" s="20"/>
      <c r="O23" s="20"/>
    </row>
    <row r="24" spans="1:15" ht="14.25" thickBot="1">
      <c r="A24" s="132"/>
      <c r="B24" s="134"/>
      <c r="C24" s="84">
        <f>D24-入力!L24</f>
        <v>0</v>
      </c>
      <c r="D24" s="85">
        <f>平成29年4月1日地区別人口世帯数【日本人】!C11</f>
        <v>906</v>
      </c>
      <c r="E24" s="86">
        <f>F24-入力!M24</f>
        <v>-15</v>
      </c>
      <c r="F24" s="87">
        <f t="shared" si="0"/>
        <v>2687</v>
      </c>
      <c r="G24" s="84">
        <f>H24-入力!N24</f>
        <v>-10</v>
      </c>
      <c r="H24" s="88">
        <f>平成29年4月1日地区別人口世帯数【日本人】!E11</f>
        <v>1334</v>
      </c>
      <c r="I24" s="84">
        <f>J24-入力!O24</f>
        <v>-5</v>
      </c>
      <c r="J24" s="89">
        <f>平成29年4月1日地区別人口世帯数【日本人】!F11</f>
        <v>1353</v>
      </c>
      <c r="K24" s="20"/>
      <c r="L24" s="104"/>
      <c r="M24" s="20"/>
      <c r="N24" s="20"/>
      <c r="O24" s="20"/>
    </row>
    <row r="25" spans="1:15">
      <c r="A25" s="132"/>
      <c r="B25" s="134" t="s">
        <v>27</v>
      </c>
      <c r="C25" s="43">
        <f>D25-入力!L25</f>
        <v>0</v>
      </c>
      <c r="D25" s="71">
        <f>平成29年4月1日地区別人口世帯数【外国人】!C12</f>
        <v>1</v>
      </c>
      <c r="E25" s="44">
        <f>F25-入力!M25</f>
        <v>0</v>
      </c>
      <c r="F25" s="45">
        <f t="shared" si="0"/>
        <v>9</v>
      </c>
      <c r="G25" s="46">
        <f>H25-入力!N25</f>
        <v>0</v>
      </c>
      <c r="H25" s="73">
        <f>平成29年4月1日地区別人口世帯数【外国人】!E12</f>
        <v>1</v>
      </c>
      <c r="I25" s="44">
        <f>J25-入力!O25</f>
        <v>0</v>
      </c>
      <c r="J25" s="75">
        <f>平成29年4月1日地区別人口世帯数【外国人】!F12</f>
        <v>8</v>
      </c>
      <c r="K25" s="20"/>
      <c r="L25" s="104"/>
      <c r="M25" s="20"/>
      <c r="N25" s="20"/>
      <c r="O25" s="20"/>
    </row>
    <row r="26" spans="1:15" ht="14.25" thickBot="1">
      <c r="A26" s="132"/>
      <c r="B26" s="134"/>
      <c r="C26" s="84">
        <f>D26-入力!L26</f>
        <v>0</v>
      </c>
      <c r="D26" s="85">
        <f>平成29年4月1日地区別人口世帯数【日本人】!C12</f>
        <v>633</v>
      </c>
      <c r="E26" s="86">
        <f>F26-入力!M26</f>
        <v>-8</v>
      </c>
      <c r="F26" s="87">
        <f t="shared" si="0"/>
        <v>1956</v>
      </c>
      <c r="G26" s="84">
        <f>H26-入力!N26</f>
        <v>-3</v>
      </c>
      <c r="H26" s="88">
        <f>平成29年4月1日地区別人口世帯数【日本人】!E12</f>
        <v>995</v>
      </c>
      <c r="I26" s="84">
        <f>J26-入力!O26</f>
        <v>-5</v>
      </c>
      <c r="J26" s="89">
        <f>平成29年4月1日地区別人口世帯数【日本人】!F12</f>
        <v>961</v>
      </c>
      <c r="K26" s="20"/>
      <c r="L26" s="104"/>
      <c r="M26" s="20"/>
      <c r="N26" s="20"/>
      <c r="O26" s="20"/>
    </row>
    <row r="27" spans="1:15">
      <c r="A27" s="132"/>
      <c r="B27" s="134" t="s">
        <v>28</v>
      </c>
      <c r="C27" s="43">
        <f>D27-入力!L27</f>
        <v>-2</v>
      </c>
      <c r="D27" s="71">
        <f>平成29年4月1日地区別人口世帯数【外国人】!C13</f>
        <v>13</v>
      </c>
      <c r="E27" s="44">
        <f>F27-入力!M27</f>
        <v>-2</v>
      </c>
      <c r="F27" s="45">
        <f t="shared" si="0"/>
        <v>20</v>
      </c>
      <c r="G27" s="46">
        <f>H27-入力!N27</f>
        <v>-2</v>
      </c>
      <c r="H27" s="73">
        <f>平成29年4月1日地区別人口世帯数【外国人】!E13</f>
        <v>13</v>
      </c>
      <c r="I27" s="44">
        <f>J27-入力!O27</f>
        <v>0</v>
      </c>
      <c r="J27" s="75">
        <f>平成29年4月1日地区別人口世帯数【外国人】!F13</f>
        <v>7</v>
      </c>
      <c r="K27" s="20"/>
      <c r="L27" s="104"/>
      <c r="M27" s="20"/>
      <c r="N27" s="20"/>
      <c r="O27" s="20"/>
    </row>
    <row r="28" spans="1:15" ht="14.25" thickBot="1">
      <c r="A28" s="132"/>
      <c r="B28" s="134"/>
      <c r="C28" s="84">
        <f>D28-入力!L28</f>
        <v>-3</v>
      </c>
      <c r="D28" s="85">
        <f>平成29年4月1日地区別人口世帯数【日本人】!C13</f>
        <v>1287</v>
      </c>
      <c r="E28" s="86">
        <f>F28-入力!M28</f>
        <v>-5</v>
      </c>
      <c r="F28" s="87">
        <f t="shared" si="0"/>
        <v>3459</v>
      </c>
      <c r="G28" s="84">
        <f>H28-入力!N28</f>
        <v>-2</v>
      </c>
      <c r="H28" s="88">
        <f>平成29年4月1日地区別人口世帯数【日本人】!E13</f>
        <v>1658</v>
      </c>
      <c r="I28" s="84">
        <f>J28-入力!O28</f>
        <v>-3</v>
      </c>
      <c r="J28" s="89">
        <f>平成29年4月1日地区別人口世帯数【日本人】!F13</f>
        <v>1801</v>
      </c>
      <c r="K28" s="20"/>
      <c r="L28" s="104"/>
      <c r="M28" s="20"/>
      <c r="N28" s="20"/>
      <c r="O28" s="20"/>
    </row>
    <row r="29" spans="1:15">
      <c r="A29" s="132"/>
      <c r="B29" s="134" t="s">
        <v>29</v>
      </c>
      <c r="C29" s="43">
        <f>D29-入力!L29</f>
        <v>-1</v>
      </c>
      <c r="D29" s="71">
        <f>平成29年4月1日地区別人口世帯数【外国人】!C14</f>
        <v>3</v>
      </c>
      <c r="E29" s="44">
        <f>F29-入力!M29</f>
        <v>-1</v>
      </c>
      <c r="F29" s="45">
        <f t="shared" si="0"/>
        <v>9</v>
      </c>
      <c r="G29" s="46">
        <f>H29-入力!N29</f>
        <v>-1</v>
      </c>
      <c r="H29" s="73">
        <f>平成29年4月1日地区別人口世帯数【外国人】!E14</f>
        <v>3</v>
      </c>
      <c r="I29" s="44">
        <f>J29-入力!O29</f>
        <v>0</v>
      </c>
      <c r="J29" s="75">
        <f>平成29年4月1日地区別人口世帯数【外国人】!F14</f>
        <v>6</v>
      </c>
      <c r="K29" s="20"/>
      <c r="L29" s="104"/>
      <c r="M29" s="20"/>
      <c r="N29" s="20"/>
      <c r="O29" s="20"/>
    </row>
    <row r="30" spans="1:15" ht="14.25" thickBot="1">
      <c r="A30" s="132"/>
      <c r="B30" s="134"/>
      <c r="C30" s="84">
        <f>D30-入力!L30</f>
        <v>-3</v>
      </c>
      <c r="D30" s="85">
        <f>平成29年4月1日地区別人口世帯数【日本人】!C14</f>
        <v>944</v>
      </c>
      <c r="E30" s="86">
        <f>F30-入力!M30</f>
        <v>-13</v>
      </c>
      <c r="F30" s="87">
        <f t="shared" si="0"/>
        <v>2823</v>
      </c>
      <c r="G30" s="84">
        <f>H30-入力!N30</f>
        <v>-5</v>
      </c>
      <c r="H30" s="88">
        <f>平成29年4月1日地区別人口世帯数【日本人】!E14</f>
        <v>1368</v>
      </c>
      <c r="I30" s="84">
        <f>J30-入力!O30</f>
        <v>-8</v>
      </c>
      <c r="J30" s="89">
        <f>平成29年4月1日地区別人口世帯数【日本人】!F14</f>
        <v>1455</v>
      </c>
      <c r="K30" s="20"/>
      <c r="L30" s="104"/>
      <c r="M30" s="20"/>
      <c r="N30" s="20"/>
      <c r="O30" s="20"/>
    </row>
    <row r="31" spans="1:15">
      <c r="A31" s="132"/>
      <c r="B31" s="134" t="s">
        <v>30</v>
      </c>
      <c r="C31" s="43">
        <f>D31-入力!L31</f>
        <v>1</v>
      </c>
      <c r="D31" s="71">
        <f>平成29年4月1日地区別人口世帯数【外国人】!C15</f>
        <v>14</v>
      </c>
      <c r="E31" s="44">
        <f>F31-入力!M31</f>
        <v>-1</v>
      </c>
      <c r="F31" s="45">
        <f t="shared" si="0"/>
        <v>27</v>
      </c>
      <c r="G31" s="46">
        <f>H31-入力!N31</f>
        <v>0</v>
      </c>
      <c r="H31" s="73">
        <f>平成29年4月1日地区別人口世帯数【外国人】!E15</f>
        <v>14</v>
      </c>
      <c r="I31" s="44">
        <f>J31-入力!O31</f>
        <v>-1</v>
      </c>
      <c r="J31" s="75">
        <f>平成29年4月1日地区別人口世帯数【外国人】!F15</f>
        <v>13</v>
      </c>
      <c r="K31" s="20"/>
      <c r="L31" s="104"/>
      <c r="M31" s="20"/>
      <c r="N31" s="20"/>
      <c r="O31" s="20"/>
    </row>
    <row r="32" spans="1:15" ht="14.25" thickBot="1">
      <c r="A32" s="132"/>
      <c r="B32" s="134"/>
      <c r="C32" s="84">
        <f>D32-入力!L32</f>
        <v>8</v>
      </c>
      <c r="D32" s="85">
        <f>平成29年4月1日地区別人口世帯数【日本人】!C15</f>
        <v>1895</v>
      </c>
      <c r="E32" s="86">
        <f>F32-入力!M32</f>
        <v>16</v>
      </c>
      <c r="F32" s="87">
        <f t="shared" si="0"/>
        <v>5222</v>
      </c>
      <c r="G32" s="84">
        <f>H32-入力!N32</f>
        <v>14</v>
      </c>
      <c r="H32" s="88">
        <f>平成29年4月1日地区別人口世帯数【日本人】!E15</f>
        <v>2633</v>
      </c>
      <c r="I32" s="84">
        <f>J32-入力!O32</f>
        <v>2</v>
      </c>
      <c r="J32" s="89">
        <f>平成29年4月1日地区別人口世帯数【日本人】!F15</f>
        <v>2589</v>
      </c>
      <c r="K32" s="20"/>
      <c r="L32" s="104"/>
      <c r="M32" s="20"/>
      <c r="N32" s="20"/>
      <c r="O32" s="20"/>
    </row>
    <row r="33" spans="1:19">
      <c r="A33" s="132"/>
      <c r="B33" s="134" t="s">
        <v>31</v>
      </c>
      <c r="C33" s="43">
        <f>D33-入力!L33</f>
        <v>0</v>
      </c>
      <c r="D33" s="71">
        <f>平成29年4月1日地区別人口世帯数【外国人】!C16</f>
        <v>0</v>
      </c>
      <c r="E33" s="44">
        <f>F33-入力!M33</f>
        <v>0</v>
      </c>
      <c r="F33" s="45">
        <f t="shared" si="0"/>
        <v>2</v>
      </c>
      <c r="G33" s="46">
        <f>H33-入力!N33</f>
        <v>0</v>
      </c>
      <c r="H33" s="73">
        <f>平成29年4月1日地区別人口世帯数【外国人】!E16</f>
        <v>0</v>
      </c>
      <c r="I33" s="44">
        <f>J33-入力!O33</f>
        <v>0</v>
      </c>
      <c r="J33" s="75">
        <f>平成29年4月1日地区別人口世帯数【外国人】!F16</f>
        <v>2</v>
      </c>
      <c r="K33" s="20"/>
      <c r="L33" s="104"/>
      <c r="M33" s="20"/>
      <c r="N33" s="20"/>
      <c r="O33" s="20"/>
    </row>
    <row r="34" spans="1:19" ht="14.25" thickBot="1">
      <c r="A34" s="132"/>
      <c r="B34" s="134"/>
      <c r="C34" s="84">
        <f>D34-入力!L34</f>
        <v>-1</v>
      </c>
      <c r="D34" s="85">
        <f>平成29年4月1日地区別人口世帯数【日本人】!C16</f>
        <v>348</v>
      </c>
      <c r="E34" s="86">
        <f>F34-入力!M34</f>
        <v>-5</v>
      </c>
      <c r="F34" s="87">
        <f t="shared" si="0"/>
        <v>1194</v>
      </c>
      <c r="G34" s="84">
        <f>H34-入力!N34</f>
        <v>-1</v>
      </c>
      <c r="H34" s="88">
        <f>平成29年4月1日地区別人口世帯数【日本人】!E16</f>
        <v>599</v>
      </c>
      <c r="I34" s="84">
        <f>J34-入力!O34</f>
        <v>-4</v>
      </c>
      <c r="J34" s="89">
        <f>平成29年4月1日地区別人口世帯数【日本人】!F16</f>
        <v>595</v>
      </c>
      <c r="K34" s="20"/>
      <c r="L34" s="104"/>
      <c r="M34" s="20"/>
      <c r="N34" s="20"/>
      <c r="O34" s="20"/>
    </row>
    <row r="35" spans="1:19">
      <c r="A35" s="132"/>
      <c r="B35" s="134" t="s">
        <v>32</v>
      </c>
      <c r="C35" s="43">
        <f>D35-入力!L35</f>
        <v>0</v>
      </c>
      <c r="D35" s="71">
        <f>平成29年4月1日地区別人口世帯数【外国人】!C17</f>
        <v>6</v>
      </c>
      <c r="E35" s="44">
        <f>F35-入力!M35</f>
        <v>0</v>
      </c>
      <c r="F35" s="45">
        <f t="shared" si="0"/>
        <v>10</v>
      </c>
      <c r="G35" s="46">
        <f>H35-入力!N35</f>
        <v>0</v>
      </c>
      <c r="H35" s="73">
        <f>平成29年4月1日地区別人口世帯数【外国人】!E17</f>
        <v>7</v>
      </c>
      <c r="I35" s="44">
        <f>J35-入力!O35</f>
        <v>0</v>
      </c>
      <c r="J35" s="75">
        <f>平成29年4月1日地区別人口世帯数【外国人】!F17</f>
        <v>3</v>
      </c>
      <c r="K35" s="20"/>
      <c r="L35" s="104"/>
      <c r="M35" s="20"/>
      <c r="N35" s="20"/>
      <c r="O35" s="20"/>
    </row>
    <row r="36" spans="1:19" ht="14.25" thickBot="1">
      <c r="A36" s="132"/>
      <c r="B36" s="134"/>
      <c r="C36" s="84">
        <f>D36-入力!L36</f>
        <v>0</v>
      </c>
      <c r="D36" s="85">
        <f>平成29年4月1日地区別人口世帯数【日本人】!C17</f>
        <v>453</v>
      </c>
      <c r="E36" s="86">
        <f>F36-入力!M36</f>
        <v>-1</v>
      </c>
      <c r="F36" s="87">
        <f t="shared" si="0"/>
        <v>1374</v>
      </c>
      <c r="G36" s="84">
        <f>H36-入力!N36</f>
        <v>0</v>
      </c>
      <c r="H36" s="88">
        <f>平成29年4月1日地区別人口世帯数【日本人】!E17</f>
        <v>694</v>
      </c>
      <c r="I36" s="84">
        <f>J36-入力!O36</f>
        <v>-1</v>
      </c>
      <c r="J36" s="89">
        <f>平成29年4月1日地区別人口世帯数【日本人】!F17</f>
        <v>680</v>
      </c>
      <c r="K36" s="20"/>
      <c r="L36" s="104"/>
      <c r="M36" s="20"/>
      <c r="N36" s="20"/>
      <c r="O36" s="20"/>
    </row>
    <row r="37" spans="1:19">
      <c r="A37" s="132"/>
      <c r="B37" s="134" t="s">
        <v>33</v>
      </c>
      <c r="C37" s="43">
        <f>D37-入力!L37</f>
        <v>-15</v>
      </c>
      <c r="D37" s="71">
        <f>SUM(D15,D17,D19,D21,D23,D25,D27,D29,D31,D33,D35)</f>
        <v>219</v>
      </c>
      <c r="E37" s="44">
        <f>F37-入力!M37</f>
        <v>-15</v>
      </c>
      <c r="F37" s="45">
        <f>SUM(F15,F17,F19,F21,F23,F25,F27,F29,F31,F33,F35)</f>
        <v>488</v>
      </c>
      <c r="G37" s="46">
        <f>H37-入力!N37</f>
        <v>-18</v>
      </c>
      <c r="H37" s="73">
        <f>SUM(H15,H17,H19,H21,H23,H25,H27,H29,H31,H33,H35)</f>
        <v>202</v>
      </c>
      <c r="I37" s="44">
        <f>J37-入力!O37</f>
        <v>3</v>
      </c>
      <c r="J37" s="75">
        <f>SUM(J15,J17,J19,J21,J23,J25,J27,J29,J31,J33,J35)</f>
        <v>286</v>
      </c>
      <c r="K37" s="12"/>
      <c r="L37" s="105"/>
      <c r="M37" s="20"/>
      <c r="N37" s="12"/>
      <c r="O37" s="12"/>
      <c r="P37" s="83"/>
      <c r="Q37" s="83"/>
      <c r="R37" s="83"/>
      <c r="S37" s="83"/>
    </row>
    <row r="38" spans="1:19" ht="14.25" thickBot="1">
      <c r="A38" s="133"/>
      <c r="B38" s="136"/>
      <c r="C38" s="84">
        <f>D38-入力!L38</f>
        <v>66</v>
      </c>
      <c r="D38" s="85">
        <f>SUM(D16,D18,D20,D22,D24,D26,D28,D30,D32,D34,D36)</f>
        <v>30575</v>
      </c>
      <c r="E38" s="86">
        <f>F38-入力!M38</f>
        <v>-84</v>
      </c>
      <c r="F38" s="87">
        <f>SUM(F16,F18,F20,F22,F24,F26,F28,F30,F32,F34,F36)</f>
        <v>77279</v>
      </c>
      <c r="G38" s="84">
        <f>H38-入力!N38</f>
        <v>-40</v>
      </c>
      <c r="H38" s="88">
        <f>SUM(H16,H18,H20,H22,H24,H26,H28,H30,H32,H34,H36)</f>
        <v>37890</v>
      </c>
      <c r="I38" s="84">
        <f>J38-入力!O38</f>
        <v>-44</v>
      </c>
      <c r="J38" s="89">
        <f>SUM(J16,J18,J20,J22,J24,J26,J28,J30,J32,J34,J36)</f>
        <v>39389</v>
      </c>
      <c r="K38" s="12"/>
      <c r="L38" s="105"/>
      <c r="M38" s="20"/>
      <c r="N38" s="12"/>
      <c r="O38" s="12"/>
      <c r="P38" s="83"/>
      <c r="Q38" s="83"/>
      <c r="R38" s="83"/>
      <c r="S38" s="83"/>
    </row>
    <row r="39" spans="1:19">
      <c r="A39" s="131" t="s">
        <v>34</v>
      </c>
      <c r="B39" s="135" t="s">
        <v>34</v>
      </c>
      <c r="C39" s="43">
        <f>D39-入力!L39</f>
        <v>0</v>
      </c>
      <c r="D39" s="71">
        <f>平成29年4月1日地区別人口世帯数【外国人】!C19</f>
        <v>0</v>
      </c>
      <c r="E39" s="44">
        <f>F39-入力!M39</f>
        <v>0</v>
      </c>
      <c r="F39" s="45">
        <f>SUM(H39,J39)</f>
        <v>9</v>
      </c>
      <c r="G39" s="46">
        <f>H39-入力!N39</f>
        <v>0</v>
      </c>
      <c r="H39" s="73">
        <f>平成29年4月1日地区別人口世帯数【外国人】!E19</f>
        <v>1</v>
      </c>
      <c r="I39" s="44">
        <f>J39-入力!O39</f>
        <v>0</v>
      </c>
      <c r="J39" s="75">
        <f>平成29年4月1日地区別人口世帯数【外国人】!F19</f>
        <v>8</v>
      </c>
      <c r="K39" s="17"/>
      <c r="L39" s="106"/>
      <c r="M39" s="20"/>
      <c r="N39" s="17"/>
      <c r="O39" s="17"/>
    </row>
    <row r="40" spans="1:19" ht="14.25" thickBot="1">
      <c r="A40" s="132"/>
      <c r="B40" s="134"/>
      <c r="C40" s="84">
        <f>D40-入力!L40</f>
        <v>10</v>
      </c>
      <c r="D40" s="85">
        <f>平成29年4月1日地区別人口世帯数【日本人】!C19</f>
        <v>1988</v>
      </c>
      <c r="E40" s="86">
        <f>F40-入力!M40</f>
        <v>6</v>
      </c>
      <c r="F40" s="87">
        <f>SUM(H40,J40)</f>
        <v>5539</v>
      </c>
      <c r="G40" s="84">
        <f>H40-入力!N40</f>
        <v>6</v>
      </c>
      <c r="H40" s="88">
        <f>平成29年4月1日地区別人口世帯数【日本人】!E19</f>
        <v>2686</v>
      </c>
      <c r="I40" s="84">
        <f>J40-入力!O40</f>
        <v>0</v>
      </c>
      <c r="J40" s="89">
        <f>平成29年4月1日地区別人口世帯数【日本人】!F19</f>
        <v>2853</v>
      </c>
      <c r="K40" s="17"/>
      <c r="L40" s="106"/>
      <c r="M40" s="20"/>
      <c r="N40" s="17"/>
      <c r="O40" s="17"/>
    </row>
    <row r="41" spans="1:19">
      <c r="A41" s="132"/>
      <c r="B41" s="134" t="s">
        <v>35</v>
      </c>
      <c r="C41" s="43">
        <f>D41-入力!L41</f>
        <v>0</v>
      </c>
      <c r="D41" s="71">
        <f>平成29年4月1日地区別人口世帯数【外国人】!C20</f>
        <v>0</v>
      </c>
      <c r="E41" s="44">
        <f>F41-入力!M41</f>
        <v>0</v>
      </c>
      <c r="F41" s="45">
        <f>SUM(H41,J41)</f>
        <v>0</v>
      </c>
      <c r="G41" s="46">
        <f>H41-入力!N41</f>
        <v>0</v>
      </c>
      <c r="H41" s="73">
        <f>平成29年4月1日地区別人口世帯数【外国人】!E20</f>
        <v>0</v>
      </c>
      <c r="I41" s="44">
        <f>J41-入力!O41</f>
        <v>0</v>
      </c>
      <c r="J41" s="75">
        <f>平成29年4月1日地区別人口世帯数【外国人】!F20</f>
        <v>0</v>
      </c>
      <c r="K41" s="17"/>
      <c r="L41" s="106"/>
      <c r="M41" s="20"/>
      <c r="N41" s="17"/>
      <c r="O41" s="17"/>
    </row>
    <row r="42" spans="1:19" ht="14.25" thickBot="1">
      <c r="A42" s="132"/>
      <c r="B42" s="134"/>
      <c r="C42" s="84">
        <f>D42-入力!L42</f>
        <v>0</v>
      </c>
      <c r="D42" s="85">
        <f>平成29年4月1日地区別人口世帯数【日本人】!C20</f>
        <v>205</v>
      </c>
      <c r="E42" s="86">
        <f>F42-入力!M42</f>
        <v>0</v>
      </c>
      <c r="F42" s="87">
        <f>SUM(H42,J42)</f>
        <v>653</v>
      </c>
      <c r="G42" s="84">
        <f>H42-入力!N42</f>
        <v>0</v>
      </c>
      <c r="H42" s="88">
        <f>平成29年4月1日地区別人口世帯数【日本人】!E20</f>
        <v>337</v>
      </c>
      <c r="I42" s="84">
        <f>J42-入力!O42</f>
        <v>0</v>
      </c>
      <c r="J42" s="89">
        <f>平成29年4月1日地区別人口世帯数【日本人】!F20</f>
        <v>316</v>
      </c>
      <c r="K42" s="17"/>
      <c r="L42" s="106"/>
      <c r="M42" s="20"/>
      <c r="N42" s="17"/>
      <c r="O42" s="17"/>
    </row>
    <row r="43" spans="1:19">
      <c r="A43" s="132"/>
      <c r="B43" s="134" t="s">
        <v>33</v>
      </c>
      <c r="C43" s="43">
        <f>D43-入力!L43</f>
        <v>0</v>
      </c>
      <c r="D43" s="71">
        <f>SUM(D39,D41)</f>
        <v>0</v>
      </c>
      <c r="E43" s="44">
        <f>F43-入力!M43</f>
        <v>0</v>
      </c>
      <c r="F43" s="45">
        <f>SUM(F39,F41)</f>
        <v>9</v>
      </c>
      <c r="G43" s="46">
        <f>H43-入力!N43</f>
        <v>0</v>
      </c>
      <c r="H43" s="73">
        <f>SUM(H39,H41)</f>
        <v>1</v>
      </c>
      <c r="I43" s="44">
        <f>J43-入力!O43</f>
        <v>0</v>
      </c>
      <c r="J43" s="75">
        <f>SUM(J39,J41)</f>
        <v>8</v>
      </c>
      <c r="K43" s="21"/>
      <c r="L43" s="107"/>
      <c r="M43" s="20"/>
      <c r="N43" s="21"/>
      <c r="O43" s="21"/>
      <c r="P43" s="83"/>
      <c r="Q43" s="83"/>
      <c r="R43" s="83"/>
      <c r="S43" s="83"/>
    </row>
    <row r="44" spans="1:19" ht="14.25" thickBot="1">
      <c r="A44" s="133"/>
      <c r="B44" s="136"/>
      <c r="C44" s="84">
        <f>D44-入力!L44</f>
        <v>10</v>
      </c>
      <c r="D44" s="85">
        <f>SUM(D40,D42)</f>
        <v>2193</v>
      </c>
      <c r="E44" s="86">
        <f>F44-入力!M44</f>
        <v>6</v>
      </c>
      <c r="F44" s="87">
        <f>SUM(F40,F42)</f>
        <v>6192</v>
      </c>
      <c r="G44" s="84">
        <f>H44-入力!N44</f>
        <v>6</v>
      </c>
      <c r="H44" s="88">
        <f>SUM(H40,H42)</f>
        <v>3023</v>
      </c>
      <c r="I44" s="84">
        <f>J44-入力!O44</f>
        <v>0</v>
      </c>
      <c r="J44" s="89">
        <f>SUM(J40,J42)</f>
        <v>3169</v>
      </c>
      <c r="K44" s="21"/>
      <c r="L44" s="107"/>
      <c r="M44" s="20"/>
      <c r="N44" s="21"/>
      <c r="O44" s="21"/>
      <c r="P44" s="83"/>
      <c r="Q44" s="83"/>
      <c r="R44" s="83"/>
      <c r="S44" s="83"/>
    </row>
    <row r="45" spans="1:19">
      <c r="A45" s="131" t="s">
        <v>36</v>
      </c>
      <c r="B45" s="135" t="s">
        <v>36</v>
      </c>
      <c r="C45" s="43">
        <f>D45-入力!L45</f>
        <v>-6</v>
      </c>
      <c r="D45" s="71">
        <f>平成29年4月1日地区別人口世帯数【外国人】!C22</f>
        <v>43</v>
      </c>
      <c r="E45" s="44">
        <f>F45-入力!M45</f>
        <v>-6</v>
      </c>
      <c r="F45" s="45">
        <f t="shared" ref="F45:F50" si="1">SUM(H45,J45)</f>
        <v>58</v>
      </c>
      <c r="G45" s="46">
        <f>H45-入力!N45</f>
        <v>-6</v>
      </c>
      <c r="H45" s="73">
        <f>平成29年4月1日地区別人口世帯数【外国人】!E22</f>
        <v>39</v>
      </c>
      <c r="I45" s="44">
        <f>J45-入力!O45</f>
        <v>0</v>
      </c>
      <c r="J45" s="75">
        <f>平成29年4月1日地区別人口世帯数【外国人】!F22</f>
        <v>19</v>
      </c>
      <c r="K45" s="22"/>
      <c r="L45" s="108"/>
      <c r="M45" s="20"/>
      <c r="N45" s="22"/>
      <c r="O45" s="22"/>
    </row>
    <row r="46" spans="1:19" ht="14.25" thickBot="1">
      <c r="A46" s="132"/>
      <c r="B46" s="134"/>
      <c r="C46" s="84">
        <f>D46-入力!L46</f>
        <v>10</v>
      </c>
      <c r="D46" s="85">
        <f>平成29年4月1日地区別人口世帯数【日本人】!C22</f>
        <v>2318</v>
      </c>
      <c r="E46" s="86">
        <f>F46-入力!M46</f>
        <v>-26</v>
      </c>
      <c r="F46" s="87">
        <f t="shared" si="1"/>
        <v>6785</v>
      </c>
      <c r="G46" s="84">
        <f>H46-入力!N46</f>
        <v>-1</v>
      </c>
      <c r="H46" s="88">
        <f>平成29年4月1日地区別人口世帯数【日本人】!E22</f>
        <v>3365</v>
      </c>
      <c r="I46" s="84">
        <f>J46-入力!O46</f>
        <v>-25</v>
      </c>
      <c r="J46" s="89">
        <f>平成29年4月1日地区別人口世帯数【日本人】!F22</f>
        <v>3420</v>
      </c>
      <c r="K46" s="23"/>
      <c r="L46" s="108"/>
      <c r="M46" s="20"/>
      <c r="N46" s="23"/>
      <c r="O46" s="23"/>
    </row>
    <row r="47" spans="1:19">
      <c r="A47" s="132"/>
      <c r="B47" s="134" t="s">
        <v>37</v>
      </c>
      <c r="C47" s="43">
        <f>D47-入力!L47</f>
        <v>0</v>
      </c>
      <c r="D47" s="71">
        <f>平成29年4月1日地区別人口世帯数【外国人】!C23</f>
        <v>0</v>
      </c>
      <c r="E47" s="44">
        <f>F47-入力!M47</f>
        <v>0</v>
      </c>
      <c r="F47" s="45">
        <f t="shared" si="1"/>
        <v>1</v>
      </c>
      <c r="G47" s="46">
        <f>H47-入力!N47</f>
        <v>0</v>
      </c>
      <c r="H47" s="73">
        <f>平成29年4月1日地区別人口世帯数【外国人】!E23</f>
        <v>0</v>
      </c>
      <c r="I47" s="44">
        <f>J47-入力!O47</f>
        <v>0</v>
      </c>
      <c r="J47" s="75">
        <f>平成29年4月1日地区別人口世帯数【外国人】!F23</f>
        <v>1</v>
      </c>
      <c r="K47" s="22"/>
      <c r="L47" s="108"/>
      <c r="M47" s="20"/>
      <c r="N47" s="22"/>
      <c r="O47" s="22"/>
    </row>
    <row r="48" spans="1:19" ht="14.25" thickBot="1">
      <c r="A48" s="132"/>
      <c r="B48" s="134"/>
      <c r="C48" s="84">
        <f>D48-入力!L48</f>
        <v>0</v>
      </c>
      <c r="D48" s="85">
        <f>平成29年4月1日地区別人口世帯数【日本人】!C23</f>
        <v>118</v>
      </c>
      <c r="E48" s="86">
        <f>F48-入力!M48</f>
        <v>3</v>
      </c>
      <c r="F48" s="87">
        <f t="shared" si="1"/>
        <v>404</v>
      </c>
      <c r="G48" s="84">
        <f>H48-入力!N48</f>
        <v>1</v>
      </c>
      <c r="H48" s="88">
        <f>平成29年4月1日地区別人口世帯数【日本人】!E23</f>
        <v>202</v>
      </c>
      <c r="I48" s="84">
        <f>J48-入力!O48</f>
        <v>2</v>
      </c>
      <c r="J48" s="89">
        <f>平成29年4月1日地区別人口世帯数【日本人】!F23</f>
        <v>202</v>
      </c>
      <c r="K48" s="22"/>
      <c r="L48" s="108"/>
      <c r="M48" s="20"/>
      <c r="N48" s="22"/>
      <c r="O48" s="22"/>
    </row>
    <row r="49" spans="1:19">
      <c r="A49" s="132"/>
      <c r="B49" s="134" t="s">
        <v>38</v>
      </c>
      <c r="C49" s="43">
        <f>D49-入力!L49</f>
        <v>0</v>
      </c>
      <c r="D49" s="71">
        <f>平成29年4月1日地区別人口世帯数【外国人】!C24</f>
        <v>0</v>
      </c>
      <c r="E49" s="44">
        <f>F49-入力!M49</f>
        <v>0</v>
      </c>
      <c r="F49" s="45">
        <f t="shared" si="1"/>
        <v>1</v>
      </c>
      <c r="G49" s="46">
        <f>H49-入力!N49</f>
        <v>0</v>
      </c>
      <c r="H49" s="73">
        <f>平成29年4月1日地区別人口世帯数【外国人】!E24</f>
        <v>0</v>
      </c>
      <c r="I49" s="44">
        <f>J49-入力!O49</f>
        <v>0</v>
      </c>
      <c r="J49" s="75">
        <f>平成29年4月1日地区別人口世帯数【外国人】!F24</f>
        <v>1</v>
      </c>
      <c r="K49" s="22"/>
      <c r="L49" s="108"/>
      <c r="M49" s="20"/>
      <c r="N49" s="22"/>
      <c r="O49" s="22"/>
    </row>
    <row r="50" spans="1:19" ht="14.25" thickBot="1">
      <c r="A50" s="132"/>
      <c r="B50" s="134"/>
      <c r="C50" s="84">
        <f>D50-入力!L50</f>
        <v>0</v>
      </c>
      <c r="D50" s="85">
        <f>平成29年4月1日地区別人口世帯数【日本人】!C24</f>
        <v>219</v>
      </c>
      <c r="E50" s="86">
        <f>F50-入力!M50</f>
        <v>-1</v>
      </c>
      <c r="F50" s="87">
        <f t="shared" si="1"/>
        <v>769</v>
      </c>
      <c r="G50" s="84">
        <f>H50-入力!N50</f>
        <v>0</v>
      </c>
      <c r="H50" s="88">
        <f>平成29年4月1日地区別人口世帯数【日本人】!E24</f>
        <v>387</v>
      </c>
      <c r="I50" s="84">
        <f>J50-入力!O50</f>
        <v>-1</v>
      </c>
      <c r="J50" s="89">
        <f>平成29年4月1日地区別人口世帯数【日本人】!F24</f>
        <v>382</v>
      </c>
      <c r="K50" s="24"/>
      <c r="L50" s="109"/>
      <c r="M50" s="20"/>
      <c r="N50" s="24"/>
      <c r="O50" s="24"/>
    </row>
    <row r="51" spans="1:19">
      <c r="A51" s="132"/>
      <c r="B51" s="134" t="s">
        <v>33</v>
      </c>
      <c r="C51" s="43">
        <f>D51-入力!L51</f>
        <v>-6</v>
      </c>
      <c r="D51" s="71">
        <f>SUM(D45,D47,D49)</f>
        <v>43</v>
      </c>
      <c r="E51" s="44">
        <f>F51-入力!M51</f>
        <v>-6</v>
      </c>
      <c r="F51" s="45">
        <f>SUM(F45,F47,F49)</f>
        <v>60</v>
      </c>
      <c r="G51" s="46">
        <f>H51-入力!N51</f>
        <v>-6</v>
      </c>
      <c r="H51" s="73">
        <f>SUM(H45,H47,H49)</f>
        <v>39</v>
      </c>
      <c r="I51" s="44">
        <f>J51-入力!O51</f>
        <v>0</v>
      </c>
      <c r="J51" s="75">
        <f>SUM(J45,J47,J49)</f>
        <v>21</v>
      </c>
      <c r="K51" s="12"/>
      <c r="L51" s="105"/>
      <c r="M51" s="20"/>
      <c r="N51" s="12"/>
      <c r="O51" s="12"/>
      <c r="P51" s="83"/>
      <c r="Q51" s="83"/>
      <c r="R51" s="83"/>
      <c r="S51" s="83"/>
    </row>
    <row r="52" spans="1:19" ht="14.25" thickBot="1">
      <c r="A52" s="133"/>
      <c r="B52" s="136"/>
      <c r="C52" s="84">
        <f>D52-入力!L52</f>
        <v>10</v>
      </c>
      <c r="D52" s="85">
        <f>SUM(D46,D48,D50)</f>
        <v>2655</v>
      </c>
      <c r="E52" s="86">
        <f>F52-入力!M52</f>
        <v>-24</v>
      </c>
      <c r="F52" s="87">
        <f>SUM(F46,F48,F50)</f>
        <v>7958</v>
      </c>
      <c r="G52" s="84">
        <f>H52-入力!N52</f>
        <v>0</v>
      </c>
      <c r="H52" s="88">
        <f>SUM(H46,H48,H50)</f>
        <v>3954</v>
      </c>
      <c r="I52" s="84">
        <f>J52-入力!O52</f>
        <v>-24</v>
      </c>
      <c r="J52" s="89">
        <f>SUM(J46,J48,J50)</f>
        <v>4004</v>
      </c>
      <c r="K52" s="12"/>
      <c r="L52" s="105"/>
      <c r="M52" s="20"/>
      <c r="N52" s="12"/>
      <c r="O52" s="12"/>
      <c r="P52" s="83"/>
      <c r="Q52" s="83"/>
      <c r="R52" s="83"/>
      <c r="S52" s="83"/>
    </row>
    <row r="53" spans="1:19">
      <c r="A53" s="131" t="s">
        <v>39</v>
      </c>
      <c r="B53" s="135" t="s">
        <v>40</v>
      </c>
      <c r="C53" s="43">
        <f>D53-入力!L53</f>
        <v>0</v>
      </c>
      <c r="D53" s="71">
        <f>平成29年4月1日地区別人口世帯数【外国人】!C26</f>
        <v>5</v>
      </c>
      <c r="E53" s="44">
        <f>F53-入力!M53</f>
        <v>0</v>
      </c>
      <c r="F53" s="45">
        <f t="shared" ref="F53:F64" si="2">SUM(H53,J53)</f>
        <v>19</v>
      </c>
      <c r="G53" s="46">
        <f>H53-入力!N53</f>
        <v>0</v>
      </c>
      <c r="H53" s="73">
        <f>平成29年4月1日地区別人口世帯数【外国人】!E26</f>
        <v>5</v>
      </c>
      <c r="I53" s="44">
        <f>J53-入力!O53</f>
        <v>0</v>
      </c>
      <c r="J53" s="75">
        <f>平成29年4月1日地区別人口世帯数【外国人】!F26</f>
        <v>14</v>
      </c>
      <c r="K53" s="24"/>
      <c r="L53" s="109"/>
      <c r="M53" s="20"/>
      <c r="N53" s="24"/>
      <c r="O53" s="24"/>
    </row>
    <row r="54" spans="1:19" ht="14.25" thickBot="1">
      <c r="A54" s="132"/>
      <c r="B54" s="134"/>
      <c r="C54" s="84">
        <f>D54-入力!L54</f>
        <v>2</v>
      </c>
      <c r="D54" s="85">
        <f>平成29年4月1日地区別人口世帯数【日本人】!C26</f>
        <v>1440</v>
      </c>
      <c r="E54" s="86">
        <f>F54-入力!M54</f>
        <v>-5</v>
      </c>
      <c r="F54" s="87">
        <f t="shared" si="2"/>
        <v>3919</v>
      </c>
      <c r="G54" s="84">
        <f>H54-入力!N54</f>
        <v>2</v>
      </c>
      <c r="H54" s="88">
        <f>平成29年4月1日地区別人口世帯数【日本人】!E26</f>
        <v>1896</v>
      </c>
      <c r="I54" s="84">
        <f>J54-入力!O54</f>
        <v>-7</v>
      </c>
      <c r="J54" s="89">
        <f>平成29年4月1日地区別人口世帯数【日本人】!F26</f>
        <v>2023</v>
      </c>
      <c r="K54" s="24"/>
      <c r="L54" s="109"/>
      <c r="M54" s="20"/>
      <c r="N54" s="24"/>
      <c r="O54" s="24"/>
    </row>
    <row r="55" spans="1:19">
      <c r="A55" s="132"/>
      <c r="B55" s="134" t="s">
        <v>41</v>
      </c>
      <c r="C55" s="43">
        <f>D55-入力!L55</f>
        <v>0</v>
      </c>
      <c r="D55" s="71">
        <f>平成29年4月1日地区別人口世帯数【外国人】!C27</f>
        <v>13</v>
      </c>
      <c r="E55" s="44">
        <f>F55-入力!M55</f>
        <v>-1</v>
      </c>
      <c r="F55" s="45">
        <f t="shared" si="2"/>
        <v>25</v>
      </c>
      <c r="G55" s="46">
        <f>H55-入力!N55</f>
        <v>0</v>
      </c>
      <c r="H55" s="73">
        <f>平成29年4月1日地区別人口世帯数【外国人】!E27</f>
        <v>6</v>
      </c>
      <c r="I55" s="44">
        <f>J55-入力!O55</f>
        <v>-1</v>
      </c>
      <c r="J55" s="75">
        <f>平成29年4月1日地区別人口世帯数【外国人】!F27</f>
        <v>19</v>
      </c>
      <c r="K55" s="24"/>
      <c r="L55" s="109"/>
      <c r="M55" s="20"/>
      <c r="N55" s="24"/>
      <c r="O55" s="24"/>
    </row>
    <row r="56" spans="1:19" ht="14.25" thickBot="1">
      <c r="A56" s="132"/>
      <c r="B56" s="134"/>
      <c r="C56" s="84">
        <f>D56-入力!L56</f>
        <v>2</v>
      </c>
      <c r="D56" s="85">
        <f>平成29年4月1日地区別人口世帯数【日本人】!C27</f>
        <v>1634</v>
      </c>
      <c r="E56" s="86">
        <f>F56-入力!M56</f>
        <v>14</v>
      </c>
      <c r="F56" s="87">
        <f t="shared" si="2"/>
        <v>4104</v>
      </c>
      <c r="G56" s="84">
        <f>H56-入力!N56</f>
        <v>6</v>
      </c>
      <c r="H56" s="88">
        <f>平成29年4月1日地区別人口世帯数【日本人】!E27</f>
        <v>1977</v>
      </c>
      <c r="I56" s="84">
        <f>J56-入力!O56</f>
        <v>8</v>
      </c>
      <c r="J56" s="89">
        <f>平成29年4月1日地区別人口世帯数【日本人】!F27</f>
        <v>2127</v>
      </c>
      <c r="K56" s="24"/>
      <c r="L56" s="109"/>
      <c r="M56" s="20"/>
      <c r="N56" s="24"/>
      <c r="O56" s="24"/>
    </row>
    <row r="57" spans="1:19">
      <c r="A57" s="132"/>
      <c r="B57" s="134" t="s">
        <v>42</v>
      </c>
      <c r="C57" s="43">
        <f>D57-入力!L57</f>
        <v>0</v>
      </c>
      <c r="D57" s="71">
        <f>平成29年4月1日地区別人口世帯数【外国人】!C28</f>
        <v>1</v>
      </c>
      <c r="E57" s="44">
        <f>F57-入力!M57</f>
        <v>0</v>
      </c>
      <c r="F57" s="45">
        <f t="shared" si="2"/>
        <v>4</v>
      </c>
      <c r="G57" s="46">
        <f>H57-入力!N57</f>
        <v>0</v>
      </c>
      <c r="H57" s="73">
        <f>平成29年4月1日地区別人口世帯数【外国人】!E28</f>
        <v>0</v>
      </c>
      <c r="I57" s="44">
        <f>J57-入力!O57</f>
        <v>0</v>
      </c>
      <c r="J57" s="75">
        <f>平成29年4月1日地区別人口世帯数【外国人】!F28</f>
        <v>4</v>
      </c>
      <c r="K57" s="24"/>
      <c r="L57" s="109"/>
      <c r="M57" s="20"/>
      <c r="N57" s="24"/>
      <c r="O57" s="24"/>
    </row>
    <row r="58" spans="1:19" ht="14.25" thickBot="1">
      <c r="A58" s="132"/>
      <c r="B58" s="134"/>
      <c r="C58" s="84">
        <f>D58-入力!L58</f>
        <v>-3</v>
      </c>
      <c r="D58" s="85">
        <f>平成29年4月1日地区別人口世帯数【日本人】!C28</f>
        <v>767</v>
      </c>
      <c r="E58" s="86">
        <f>F58-入力!M58</f>
        <v>-14</v>
      </c>
      <c r="F58" s="87">
        <f t="shared" si="2"/>
        <v>1879</v>
      </c>
      <c r="G58" s="84">
        <f>H58-入力!N58</f>
        <v>-9</v>
      </c>
      <c r="H58" s="88">
        <f>平成29年4月1日地区別人口世帯数【日本人】!E28</f>
        <v>875</v>
      </c>
      <c r="I58" s="84">
        <f>J58-入力!O58</f>
        <v>-5</v>
      </c>
      <c r="J58" s="89">
        <f>平成29年4月1日地区別人口世帯数【日本人】!F28</f>
        <v>1004</v>
      </c>
      <c r="K58" s="24"/>
      <c r="L58" s="109"/>
      <c r="M58" s="20"/>
      <c r="N58" s="24"/>
      <c r="O58" s="24"/>
    </row>
    <row r="59" spans="1:19">
      <c r="A59" s="132"/>
      <c r="B59" s="134" t="s">
        <v>43</v>
      </c>
      <c r="C59" s="43">
        <f>D59-入力!L59</f>
        <v>0</v>
      </c>
      <c r="D59" s="71">
        <f>平成29年4月1日地区別人口世帯数【外国人】!C29</f>
        <v>0</v>
      </c>
      <c r="E59" s="44">
        <f>F59-入力!M59</f>
        <v>0</v>
      </c>
      <c r="F59" s="45">
        <f t="shared" si="2"/>
        <v>0</v>
      </c>
      <c r="G59" s="46">
        <f>H59-入力!N59</f>
        <v>0</v>
      </c>
      <c r="H59" s="73">
        <f>平成29年4月1日地区別人口世帯数【外国人】!E29</f>
        <v>0</v>
      </c>
      <c r="I59" s="44">
        <f>J59-入力!O59</f>
        <v>0</v>
      </c>
      <c r="J59" s="75">
        <f>平成29年4月1日地区別人口世帯数【外国人】!F29</f>
        <v>0</v>
      </c>
      <c r="K59" s="24"/>
      <c r="L59" s="109"/>
      <c r="M59" s="20"/>
      <c r="N59" s="24"/>
      <c r="O59" s="24"/>
    </row>
    <row r="60" spans="1:19" ht="14.25" thickBot="1">
      <c r="A60" s="132"/>
      <c r="B60" s="134"/>
      <c r="C60" s="84">
        <f>D60-入力!L60</f>
        <v>0</v>
      </c>
      <c r="D60" s="85">
        <f>平成29年4月1日地区別人口世帯数【日本人】!C29</f>
        <v>101</v>
      </c>
      <c r="E60" s="86">
        <f>F60-入力!M60</f>
        <v>-3</v>
      </c>
      <c r="F60" s="87">
        <f t="shared" si="2"/>
        <v>324</v>
      </c>
      <c r="G60" s="84">
        <f>H60-入力!N60</f>
        <v>-1</v>
      </c>
      <c r="H60" s="88">
        <f>平成29年4月1日地区別人口世帯数【日本人】!E29</f>
        <v>165</v>
      </c>
      <c r="I60" s="84">
        <f>J60-入力!O60</f>
        <v>-2</v>
      </c>
      <c r="J60" s="89">
        <f>平成29年4月1日地区別人口世帯数【日本人】!F29</f>
        <v>159</v>
      </c>
      <c r="K60" s="24"/>
      <c r="L60" s="109"/>
      <c r="M60" s="20"/>
      <c r="N60" s="24"/>
      <c r="O60" s="24"/>
    </row>
    <row r="61" spans="1:19">
      <c r="A61" s="132"/>
      <c r="B61" s="134" t="s">
        <v>44</v>
      </c>
      <c r="C61" s="43">
        <f>D61-入力!L61</f>
        <v>0</v>
      </c>
      <c r="D61" s="71">
        <f>平成29年4月1日地区別人口世帯数【外国人】!C30</f>
        <v>2</v>
      </c>
      <c r="E61" s="44">
        <f>F61-入力!M61</f>
        <v>0</v>
      </c>
      <c r="F61" s="45">
        <f t="shared" si="2"/>
        <v>12</v>
      </c>
      <c r="G61" s="46">
        <f>H61-入力!N61</f>
        <v>0</v>
      </c>
      <c r="H61" s="73">
        <f>平成29年4月1日地区別人口世帯数【外国人】!E30</f>
        <v>2</v>
      </c>
      <c r="I61" s="44">
        <f>J61-入力!O61</f>
        <v>0</v>
      </c>
      <c r="J61" s="75">
        <f>平成29年4月1日地区別人口世帯数【外国人】!F30</f>
        <v>10</v>
      </c>
      <c r="K61" s="24"/>
      <c r="L61" s="109"/>
      <c r="M61" s="20"/>
      <c r="N61" s="24"/>
      <c r="O61" s="24"/>
    </row>
    <row r="62" spans="1:19" ht="14.25" thickBot="1">
      <c r="A62" s="132"/>
      <c r="B62" s="134"/>
      <c r="C62" s="84">
        <f>D62-入力!L62</f>
        <v>-2</v>
      </c>
      <c r="D62" s="85">
        <f>平成29年4月1日地区別人口世帯数【日本人】!C30</f>
        <v>464</v>
      </c>
      <c r="E62" s="86">
        <f>F62-入力!M62</f>
        <v>-11</v>
      </c>
      <c r="F62" s="87">
        <f t="shared" si="2"/>
        <v>1445</v>
      </c>
      <c r="G62" s="84">
        <f>H62-入力!N62</f>
        <v>-6</v>
      </c>
      <c r="H62" s="88">
        <f>平成29年4月1日地区別人口世帯数【日本人】!E30</f>
        <v>737</v>
      </c>
      <c r="I62" s="84">
        <f>J62-入力!O62</f>
        <v>-5</v>
      </c>
      <c r="J62" s="89">
        <f>平成29年4月1日地区別人口世帯数【日本人】!F30</f>
        <v>708</v>
      </c>
      <c r="K62" s="24"/>
      <c r="L62" s="109"/>
      <c r="M62" s="20"/>
      <c r="N62" s="24"/>
      <c r="O62" s="24"/>
    </row>
    <row r="63" spans="1:19">
      <c r="A63" s="132"/>
      <c r="B63" s="134" t="s">
        <v>45</v>
      </c>
      <c r="C63" s="43">
        <f>D63-入力!L63</f>
        <v>0</v>
      </c>
      <c r="D63" s="71">
        <f>平成29年4月1日地区別人口世帯数【外国人】!C31</f>
        <v>0</v>
      </c>
      <c r="E63" s="44">
        <f>F63-入力!M63</f>
        <v>0</v>
      </c>
      <c r="F63" s="45">
        <f t="shared" si="2"/>
        <v>0</v>
      </c>
      <c r="G63" s="46">
        <f>H63-入力!N63</f>
        <v>0</v>
      </c>
      <c r="H63" s="73">
        <f>平成29年4月1日地区別人口世帯数【外国人】!E31</f>
        <v>0</v>
      </c>
      <c r="I63" s="44">
        <f>J63-入力!O63</f>
        <v>0</v>
      </c>
      <c r="J63" s="75">
        <f>平成29年4月1日地区別人口世帯数【外国人】!F31</f>
        <v>0</v>
      </c>
      <c r="K63" s="12"/>
      <c r="L63" s="105"/>
      <c r="M63" s="20"/>
      <c r="N63" s="12"/>
      <c r="O63" s="12"/>
    </row>
    <row r="64" spans="1:19" ht="14.25" thickBot="1">
      <c r="A64" s="132"/>
      <c r="B64" s="134"/>
      <c r="C64" s="84">
        <f>D64-入力!L64</f>
        <v>0</v>
      </c>
      <c r="D64" s="85">
        <f>平成29年4月1日地区別人口世帯数【日本人】!C31</f>
        <v>123</v>
      </c>
      <c r="E64" s="86">
        <f>F64-入力!M64</f>
        <v>-2</v>
      </c>
      <c r="F64" s="87">
        <f t="shared" si="2"/>
        <v>378</v>
      </c>
      <c r="G64" s="84">
        <f>H64-入力!N64</f>
        <v>0</v>
      </c>
      <c r="H64" s="88">
        <f>平成29年4月1日地区別人口世帯数【日本人】!E31</f>
        <v>192</v>
      </c>
      <c r="I64" s="84">
        <f>J64-入力!O64</f>
        <v>-2</v>
      </c>
      <c r="J64" s="89">
        <f>平成29年4月1日地区別人口世帯数【日本人】!F31</f>
        <v>186</v>
      </c>
      <c r="K64" s="24"/>
      <c r="L64" s="109"/>
      <c r="M64" s="20"/>
      <c r="N64" s="24"/>
      <c r="O64" s="24"/>
    </row>
    <row r="65" spans="1:19">
      <c r="A65" s="132"/>
      <c r="B65" s="134" t="s">
        <v>33</v>
      </c>
      <c r="C65" s="43">
        <f>D65-入力!L65</f>
        <v>0</v>
      </c>
      <c r="D65" s="71">
        <f>SUM(D53,D55,D57,D59,D61,D63)</f>
        <v>21</v>
      </c>
      <c r="E65" s="44">
        <f>F65-入力!M65</f>
        <v>-1</v>
      </c>
      <c r="F65" s="45">
        <f>SUM(F53,F55,F57,F59,F61,F63)</f>
        <v>60</v>
      </c>
      <c r="G65" s="46">
        <f>H65-入力!N65</f>
        <v>0</v>
      </c>
      <c r="H65" s="73">
        <f>SUM(H53,H55,H57,H59,H61,H63)</f>
        <v>13</v>
      </c>
      <c r="I65" s="44">
        <f>J65-入力!O65</f>
        <v>-1</v>
      </c>
      <c r="J65" s="75">
        <f>SUM(J53,J55,J57,J59,J61,J63)</f>
        <v>47</v>
      </c>
      <c r="K65" s="12"/>
      <c r="L65" s="105"/>
      <c r="M65" s="20"/>
      <c r="N65" s="12"/>
      <c r="O65" s="12"/>
      <c r="P65" s="83"/>
      <c r="Q65" s="83"/>
      <c r="R65" s="83"/>
      <c r="S65" s="83"/>
    </row>
    <row r="66" spans="1:19" ht="14.25" thickBot="1">
      <c r="A66" s="133"/>
      <c r="B66" s="136"/>
      <c r="C66" s="94">
        <f>D66-入力!L66</f>
        <v>-1</v>
      </c>
      <c r="D66" s="95">
        <f>SUM(D54,D56,D58,D60,D62,D64)</f>
        <v>4529</v>
      </c>
      <c r="E66" s="96">
        <f>F66-入力!M66</f>
        <v>-21</v>
      </c>
      <c r="F66" s="97">
        <f>SUM(F54,F56,F58,F60,F62,F64)</f>
        <v>12049</v>
      </c>
      <c r="G66" s="94">
        <f>H66-入力!N66</f>
        <v>-8</v>
      </c>
      <c r="H66" s="98">
        <f>SUM(H54,H56,H58,H60,H62,H64)</f>
        <v>5842</v>
      </c>
      <c r="I66" s="94">
        <f>J66-入力!O66</f>
        <v>-13</v>
      </c>
      <c r="J66" s="99">
        <f>SUM(J54,J56,J58,J60,J62,J64)</f>
        <v>6207</v>
      </c>
      <c r="K66" s="12"/>
      <c r="L66" s="105"/>
      <c r="M66" s="20"/>
      <c r="N66" s="12"/>
      <c r="O66" s="12"/>
      <c r="P66" s="83"/>
      <c r="Q66" s="83"/>
      <c r="R66" s="83"/>
      <c r="S66" s="83"/>
    </row>
    <row r="67" spans="1:19">
      <c r="A67" s="131" t="s">
        <v>46</v>
      </c>
      <c r="B67" s="135" t="s">
        <v>46</v>
      </c>
      <c r="C67" s="43">
        <f>D67-入力!L67</f>
        <v>-1</v>
      </c>
      <c r="D67" s="71">
        <f>平成29年4月1日地区別人口世帯数【外国人】!C33</f>
        <v>2</v>
      </c>
      <c r="E67" s="44">
        <f>F67-入力!M67</f>
        <v>-1</v>
      </c>
      <c r="F67" s="45">
        <f t="shared" ref="F67:F76" si="3">SUM(H67,J67)</f>
        <v>13</v>
      </c>
      <c r="G67" s="46">
        <f>H67-入力!N67</f>
        <v>-1</v>
      </c>
      <c r="H67" s="73">
        <f>平成29年4月1日地区別人口世帯数【外国人】!E33</f>
        <v>4</v>
      </c>
      <c r="I67" s="44">
        <f>J67-入力!O67</f>
        <v>0</v>
      </c>
      <c r="J67" s="75">
        <f>平成29年4月1日地区別人口世帯数【外国人】!F33</f>
        <v>9</v>
      </c>
      <c r="K67" s="20"/>
      <c r="L67" s="104"/>
      <c r="M67" s="20"/>
      <c r="N67" s="20"/>
      <c r="O67" s="20"/>
    </row>
    <row r="68" spans="1:19" ht="14.25" thickBot="1">
      <c r="A68" s="132"/>
      <c r="B68" s="134"/>
      <c r="C68" s="84">
        <f>D68-入力!L68</f>
        <v>-2</v>
      </c>
      <c r="D68" s="85">
        <f>平成29年4月1日地区別人口世帯数【日本人】!C33</f>
        <v>2070</v>
      </c>
      <c r="E68" s="86">
        <f>F68-入力!M68</f>
        <v>-11</v>
      </c>
      <c r="F68" s="87">
        <f t="shared" si="3"/>
        <v>5166</v>
      </c>
      <c r="G68" s="84">
        <f>H68-入力!N68</f>
        <v>-5</v>
      </c>
      <c r="H68" s="88">
        <f>平成29年4月1日地区別人口世帯数【日本人】!E33</f>
        <v>2473</v>
      </c>
      <c r="I68" s="84">
        <f>J68-入力!O68</f>
        <v>-6</v>
      </c>
      <c r="J68" s="89">
        <f>平成29年4月1日地区別人口世帯数【日本人】!F33</f>
        <v>2693</v>
      </c>
      <c r="K68" s="20"/>
      <c r="L68" s="104"/>
      <c r="M68" s="20"/>
      <c r="N68" s="20"/>
      <c r="O68" s="20"/>
    </row>
    <row r="69" spans="1:19">
      <c r="A69" s="132"/>
      <c r="B69" s="134" t="s">
        <v>47</v>
      </c>
      <c r="C69" s="43">
        <f>D69-入力!L69</f>
        <v>0</v>
      </c>
      <c r="D69" s="71">
        <f>平成29年4月1日地区別人口世帯数【外国人】!C34</f>
        <v>0</v>
      </c>
      <c r="E69" s="44">
        <f>F69-入力!M69</f>
        <v>0</v>
      </c>
      <c r="F69" s="45">
        <f t="shared" si="3"/>
        <v>1</v>
      </c>
      <c r="G69" s="46">
        <f>H69-入力!N69</f>
        <v>0</v>
      </c>
      <c r="H69" s="73">
        <f>平成29年4月1日地区別人口世帯数【外国人】!E34</f>
        <v>0</v>
      </c>
      <c r="I69" s="44">
        <f>J69-入力!O69</f>
        <v>0</v>
      </c>
      <c r="J69" s="75">
        <f>平成29年4月1日地区別人口世帯数【外国人】!F34</f>
        <v>1</v>
      </c>
      <c r="K69" s="20"/>
      <c r="L69" s="104"/>
      <c r="M69" s="20"/>
      <c r="N69" s="20"/>
      <c r="O69" s="20"/>
    </row>
    <row r="70" spans="1:19" ht="14.25" thickBot="1">
      <c r="A70" s="132"/>
      <c r="B70" s="134"/>
      <c r="C70" s="84">
        <f>D70-入力!L70</f>
        <v>0</v>
      </c>
      <c r="D70" s="85">
        <f>平成29年4月1日地区別人口世帯数【日本人】!C34</f>
        <v>418</v>
      </c>
      <c r="E70" s="86">
        <f>F70-入力!M70</f>
        <v>-1</v>
      </c>
      <c r="F70" s="87">
        <f t="shared" si="3"/>
        <v>1237</v>
      </c>
      <c r="G70" s="84">
        <f>H70-入力!N70</f>
        <v>1</v>
      </c>
      <c r="H70" s="88">
        <f>平成29年4月1日地区別人口世帯数【日本人】!E34</f>
        <v>630</v>
      </c>
      <c r="I70" s="84">
        <f>J70-入力!O70</f>
        <v>-2</v>
      </c>
      <c r="J70" s="89">
        <f>平成29年4月1日地区別人口世帯数【日本人】!F34</f>
        <v>607</v>
      </c>
      <c r="K70" s="20"/>
      <c r="L70" s="104"/>
      <c r="M70" s="20"/>
      <c r="N70" s="20"/>
      <c r="O70" s="20"/>
    </row>
    <row r="71" spans="1:19">
      <c r="A71" s="132"/>
      <c r="B71" s="137" t="s">
        <v>48</v>
      </c>
      <c r="C71" s="43">
        <f>D71-入力!L71</f>
        <v>0</v>
      </c>
      <c r="D71" s="71">
        <f>平成29年4月1日地区別人口世帯数【外国人】!C35</f>
        <v>1</v>
      </c>
      <c r="E71" s="44">
        <f>F71-入力!M71</f>
        <v>-2</v>
      </c>
      <c r="F71" s="45">
        <f t="shared" si="3"/>
        <v>10</v>
      </c>
      <c r="G71" s="46">
        <f>H71-入力!N71</f>
        <v>-2</v>
      </c>
      <c r="H71" s="73">
        <f>平成29年4月1日地区別人口世帯数【外国人】!E35</f>
        <v>1</v>
      </c>
      <c r="I71" s="44">
        <f>J71-入力!O71</f>
        <v>0</v>
      </c>
      <c r="J71" s="75">
        <f>平成29年4月1日地区別人口世帯数【外国人】!F35</f>
        <v>9</v>
      </c>
      <c r="K71" s="20"/>
      <c r="L71" s="104"/>
      <c r="M71" s="20"/>
      <c r="N71" s="20"/>
      <c r="O71" s="20"/>
    </row>
    <row r="72" spans="1:19" ht="14.25" thickBot="1">
      <c r="A72" s="132"/>
      <c r="B72" s="138"/>
      <c r="C72" s="84">
        <f>D72-入力!L72</f>
        <v>0</v>
      </c>
      <c r="D72" s="85">
        <f>平成29年4月1日地区別人口世帯数【日本人】!C35</f>
        <v>577</v>
      </c>
      <c r="E72" s="86">
        <f>F72-入力!M72</f>
        <v>-12</v>
      </c>
      <c r="F72" s="87">
        <f t="shared" si="3"/>
        <v>1478</v>
      </c>
      <c r="G72" s="84">
        <f>H72-入力!N72</f>
        <v>-6</v>
      </c>
      <c r="H72" s="88">
        <f>平成29年4月1日地区別人口世帯数【日本人】!E35</f>
        <v>737</v>
      </c>
      <c r="I72" s="84">
        <f>J72-入力!O72</f>
        <v>-6</v>
      </c>
      <c r="J72" s="89">
        <f>平成29年4月1日地区別人口世帯数【日本人】!F35</f>
        <v>741</v>
      </c>
      <c r="K72" s="20"/>
      <c r="L72" s="104"/>
      <c r="M72" s="20"/>
      <c r="N72" s="20"/>
      <c r="O72" s="20"/>
    </row>
    <row r="73" spans="1:19">
      <c r="A73" s="132"/>
      <c r="B73" s="134" t="s">
        <v>49</v>
      </c>
      <c r="C73" s="43">
        <f>D73-入力!L73</f>
        <v>0</v>
      </c>
      <c r="D73" s="71">
        <f>平成29年4月1日地区別人口世帯数【外国人】!C36</f>
        <v>0</v>
      </c>
      <c r="E73" s="44">
        <f>F73-入力!M73</f>
        <v>0</v>
      </c>
      <c r="F73" s="45">
        <f t="shared" si="3"/>
        <v>3</v>
      </c>
      <c r="G73" s="46">
        <f>H73-入力!N73</f>
        <v>0</v>
      </c>
      <c r="H73" s="73">
        <f>平成29年4月1日地区別人口世帯数【外国人】!E36</f>
        <v>0</v>
      </c>
      <c r="I73" s="44">
        <f>J73-入力!O73</f>
        <v>0</v>
      </c>
      <c r="J73" s="75">
        <f>平成29年4月1日地区別人口世帯数【外国人】!F36</f>
        <v>3</v>
      </c>
      <c r="K73" s="20"/>
      <c r="L73" s="104"/>
      <c r="M73" s="20"/>
      <c r="N73" s="20"/>
      <c r="O73" s="20"/>
    </row>
    <row r="74" spans="1:19" ht="14.25" thickBot="1">
      <c r="A74" s="132"/>
      <c r="B74" s="134"/>
      <c r="C74" s="84">
        <f>D74-入力!L74</f>
        <v>0</v>
      </c>
      <c r="D74" s="85">
        <f>平成29年4月1日地区別人口世帯数【日本人】!C36</f>
        <v>514</v>
      </c>
      <c r="E74" s="86">
        <f>F74-入力!M74</f>
        <v>2</v>
      </c>
      <c r="F74" s="87">
        <f t="shared" si="3"/>
        <v>1487</v>
      </c>
      <c r="G74" s="84">
        <f>H74-入力!N74</f>
        <v>2</v>
      </c>
      <c r="H74" s="88">
        <f>平成29年4月1日地区別人口世帯数【日本人】!E36</f>
        <v>725</v>
      </c>
      <c r="I74" s="84">
        <f>J74-入力!O74</f>
        <v>0</v>
      </c>
      <c r="J74" s="89">
        <f>平成29年4月1日地区別人口世帯数【日本人】!F36</f>
        <v>762</v>
      </c>
      <c r="K74" s="20"/>
      <c r="L74" s="104"/>
      <c r="M74" s="20"/>
      <c r="N74" s="20"/>
      <c r="O74" s="20"/>
    </row>
    <row r="75" spans="1:19">
      <c r="A75" s="132"/>
      <c r="B75" s="134" t="s">
        <v>50</v>
      </c>
      <c r="C75" s="43">
        <f>D75-入力!L75</f>
        <v>0</v>
      </c>
      <c r="D75" s="71">
        <f>平成29年4月1日地区別人口世帯数【外国人】!C37</f>
        <v>3</v>
      </c>
      <c r="E75" s="44">
        <f>F75-入力!M75</f>
        <v>0</v>
      </c>
      <c r="F75" s="45">
        <f t="shared" si="3"/>
        <v>9</v>
      </c>
      <c r="G75" s="46">
        <f>H75-入力!N75</f>
        <v>0</v>
      </c>
      <c r="H75" s="73">
        <f>平成29年4月1日地区別人口世帯数【外国人】!E37</f>
        <v>5</v>
      </c>
      <c r="I75" s="44">
        <f>J75-入力!O75</f>
        <v>0</v>
      </c>
      <c r="J75" s="75">
        <f>平成29年4月1日地区別人口世帯数【外国人】!F37</f>
        <v>4</v>
      </c>
      <c r="K75" s="20"/>
      <c r="L75" s="104"/>
      <c r="M75" s="20"/>
      <c r="N75" s="20"/>
      <c r="O75" s="20"/>
    </row>
    <row r="76" spans="1:19" ht="14.25" thickBot="1">
      <c r="A76" s="132"/>
      <c r="B76" s="134"/>
      <c r="C76" s="84">
        <f>D76-入力!L76</f>
        <v>-2</v>
      </c>
      <c r="D76" s="85">
        <f>平成29年4月1日地区別人口世帯数【日本人】!C37</f>
        <v>617</v>
      </c>
      <c r="E76" s="86">
        <f>F76-入力!M76</f>
        <v>-9</v>
      </c>
      <c r="F76" s="87">
        <f t="shared" si="3"/>
        <v>1769</v>
      </c>
      <c r="G76" s="84">
        <f>H76-入力!N76</f>
        <v>-7</v>
      </c>
      <c r="H76" s="88">
        <f>平成29年4月1日地区別人口世帯数【日本人】!E37</f>
        <v>864</v>
      </c>
      <c r="I76" s="84">
        <f>J76-入力!O76</f>
        <v>-2</v>
      </c>
      <c r="J76" s="89">
        <f>平成29年4月1日地区別人口世帯数【日本人】!F37</f>
        <v>905</v>
      </c>
      <c r="K76" s="20"/>
      <c r="L76" s="104"/>
      <c r="M76" s="20"/>
      <c r="N76" s="20"/>
      <c r="O76" s="20"/>
    </row>
    <row r="77" spans="1:19">
      <c r="A77" s="132"/>
      <c r="B77" s="134" t="s">
        <v>33</v>
      </c>
      <c r="C77" s="43">
        <f>D77-入力!L77</f>
        <v>-1</v>
      </c>
      <c r="D77" s="71">
        <f>SUM(D67,D69,D71,D73,D75)</f>
        <v>6</v>
      </c>
      <c r="E77" s="44">
        <f>F77-入力!M77</f>
        <v>-3</v>
      </c>
      <c r="F77" s="45">
        <f>SUM(F67,F69,F71,F73,F75)</f>
        <v>36</v>
      </c>
      <c r="G77" s="46">
        <f>H77-入力!N77</f>
        <v>-3</v>
      </c>
      <c r="H77" s="73">
        <f>SUM(H67,H69,H71,H73,H75)</f>
        <v>10</v>
      </c>
      <c r="I77" s="44">
        <f>J77-入力!O77</f>
        <v>0</v>
      </c>
      <c r="J77" s="75">
        <f>SUM(J67,J69,J71,J73,J75)</f>
        <v>26</v>
      </c>
      <c r="K77" s="12"/>
      <c r="L77" s="105"/>
      <c r="M77" s="20"/>
      <c r="N77" s="12"/>
      <c r="O77" s="12"/>
      <c r="P77" s="83"/>
      <c r="Q77" s="83"/>
      <c r="R77" s="83"/>
      <c r="S77" s="83"/>
    </row>
    <row r="78" spans="1:19" ht="14.25" thickBot="1">
      <c r="A78" s="133"/>
      <c r="B78" s="136"/>
      <c r="C78" s="84">
        <f>D78-入力!L78</f>
        <v>-4</v>
      </c>
      <c r="D78" s="85">
        <f>SUM(D68,D70,D72,D74,D76)</f>
        <v>4196</v>
      </c>
      <c r="E78" s="86">
        <f>F78-入力!M78</f>
        <v>-31</v>
      </c>
      <c r="F78" s="87">
        <f>SUM(F68,F70,F72,F74,F76)</f>
        <v>11137</v>
      </c>
      <c r="G78" s="84">
        <f>H78-入力!N78</f>
        <v>-15</v>
      </c>
      <c r="H78" s="88">
        <f>SUM(H68,H70,H72,H74,H76)</f>
        <v>5429</v>
      </c>
      <c r="I78" s="84">
        <f>J78-入力!O78</f>
        <v>-16</v>
      </c>
      <c r="J78" s="89">
        <f>SUM(J68,J70,J72,J74,J76)</f>
        <v>5708</v>
      </c>
      <c r="K78" s="12"/>
      <c r="L78" s="105"/>
      <c r="M78" s="20"/>
      <c r="N78" s="12"/>
      <c r="O78" s="12"/>
      <c r="P78" s="83"/>
      <c r="Q78" s="83"/>
      <c r="R78" s="83"/>
      <c r="S78" s="83"/>
    </row>
    <row r="79" spans="1:19">
      <c r="A79" s="131" t="s">
        <v>51</v>
      </c>
      <c r="B79" s="135" t="s">
        <v>52</v>
      </c>
      <c r="C79" s="43">
        <f>D79-入力!L79</f>
        <v>-1</v>
      </c>
      <c r="D79" s="71">
        <f>平成29年4月1日地区別人口世帯数【外国人】!C39</f>
        <v>3</v>
      </c>
      <c r="E79" s="44">
        <f>F79-入力!M79</f>
        <v>-1</v>
      </c>
      <c r="F79" s="45">
        <f t="shared" ref="F79:F84" si="4">SUM(H79,J79)</f>
        <v>13</v>
      </c>
      <c r="G79" s="46">
        <f>H79-入力!N79</f>
        <v>0</v>
      </c>
      <c r="H79" s="73">
        <f>平成29年4月1日地区別人口世帯数【外国人】!E39</f>
        <v>1</v>
      </c>
      <c r="I79" s="44">
        <f>J79-入力!O79</f>
        <v>-1</v>
      </c>
      <c r="J79" s="75">
        <f>平成29年4月1日地区別人口世帯数【外国人】!F39</f>
        <v>12</v>
      </c>
      <c r="K79" s="12"/>
      <c r="L79" s="105"/>
      <c r="M79" s="20"/>
      <c r="N79" s="12"/>
      <c r="O79" s="12"/>
    </row>
    <row r="80" spans="1:19" ht="14.25" thickBot="1">
      <c r="A80" s="132"/>
      <c r="B80" s="134"/>
      <c r="C80" s="84">
        <f>D80-入力!L80</f>
        <v>4</v>
      </c>
      <c r="D80" s="85">
        <f>平成29年4月1日地区別人口世帯数【日本人】!C39</f>
        <v>1418</v>
      </c>
      <c r="E80" s="86">
        <f>F80-入力!M80</f>
        <v>-15</v>
      </c>
      <c r="F80" s="87">
        <f t="shared" si="4"/>
        <v>2860</v>
      </c>
      <c r="G80" s="84">
        <f>H80-入力!N80</f>
        <v>-6</v>
      </c>
      <c r="H80" s="88">
        <f>平成29年4月1日地区別人口世帯数【日本人】!E39</f>
        <v>1341</v>
      </c>
      <c r="I80" s="84">
        <f>J80-入力!O80</f>
        <v>-9</v>
      </c>
      <c r="J80" s="89">
        <f>平成29年4月1日地区別人口世帯数【日本人】!F39</f>
        <v>1519</v>
      </c>
      <c r="K80" s="12"/>
      <c r="L80" s="105"/>
      <c r="M80" s="20"/>
      <c r="N80" s="12"/>
      <c r="O80" s="12"/>
    </row>
    <row r="81" spans="1:20">
      <c r="A81" s="132"/>
      <c r="B81" s="134" t="s">
        <v>53</v>
      </c>
      <c r="C81" s="43">
        <f>D81-入力!L81</f>
        <v>0</v>
      </c>
      <c r="D81" s="71">
        <f>平成29年4月1日地区別人口世帯数【外国人】!C40</f>
        <v>6</v>
      </c>
      <c r="E81" s="44">
        <f>F81-入力!M81</f>
        <v>1</v>
      </c>
      <c r="F81" s="45">
        <f t="shared" si="4"/>
        <v>13</v>
      </c>
      <c r="G81" s="46">
        <f>H81-入力!N81</f>
        <v>1</v>
      </c>
      <c r="H81" s="73">
        <f>平成29年4月1日地区別人口世帯数【外国人】!E40</f>
        <v>4</v>
      </c>
      <c r="I81" s="44">
        <f>J81-入力!O81</f>
        <v>0</v>
      </c>
      <c r="J81" s="75">
        <f>平成29年4月1日地区別人口世帯数【外国人】!F40</f>
        <v>9</v>
      </c>
      <c r="K81" s="12"/>
      <c r="L81" s="105"/>
      <c r="M81" s="20"/>
      <c r="N81" s="12"/>
      <c r="O81" s="12"/>
    </row>
    <row r="82" spans="1:20" ht="14.25" thickBot="1">
      <c r="A82" s="132"/>
      <c r="B82" s="134"/>
      <c r="C82" s="84">
        <f>D82-入力!L82</f>
        <v>-1</v>
      </c>
      <c r="D82" s="85">
        <f>平成29年4月1日地区別人口世帯数【日本人】!C40</f>
        <v>1003</v>
      </c>
      <c r="E82" s="86">
        <f>F82-入力!M82</f>
        <v>-13</v>
      </c>
      <c r="F82" s="87">
        <f t="shared" si="4"/>
        <v>2547</v>
      </c>
      <c r="G82" s="84">
        <f>H82-入力!N82</f>
        <v>-9</v>
      </c>
      <c r="H82" s="88">
        <f>平成29年4月1日地区別人口世帯数【日本人】!E40</f>
        <v>1207</v>
      </c>
      <c r="I82" s="84">
        <f>J82-入力!O82</f>
        <v>-4</v>
      </c>
      <c r="J82" s="89">
        <f>平成29年4月1日地区別人口世帯数【日本人】!F40</f>
        <v>1340</v>
      </c>
      <c r="K82" s="12"/>
      <c r="L82" s="105"/>
      <c r="M82" s="20"/>
      <c r="N82" s="12"/>
      <c r="O82" s="12"/>
    </row>
    <row r="83" spans="1:20">
      <c r="A83" s="132"/>
      <c r="B83" s="134" t="s">
        <v>54</v>
      </c>
      <c r="C83" s="43">
        <f>D83-入力!L83</f>
        <v>0</v>
      </c>
      <c r="D83" s="71">
        <f>平成29年4月1日地区別人口世帯数【外国人】!C41</f>
        <v>0</v>
      </c>
      <c r="E83" s="44">
        <f>F83-入力!M83</f>
        <v>0</v>
      </c>
      <c r="F83" s="45">
        <f t="shared" si="4"/>
        <v>2</v>
      </c>
      <c r="G83" s="46">
        <f>H83-入力!N83</f>
        <v>0</v>
      </c>
      <c r="H83" s="73">
        <f>平成29年4月1日地区別人口世帯数【外国人】!E41</f>
        <v>0</v>
      </c>
      <c r="I83" s="44">
        <f>J83-入力!O83</f>
        <v>0</v>
      </c>
      <c r="J83" s="75">
        <f>平成29年4月1日地区別人口世帯数【外国人】!F41</f>
        <v>2</v>
      </c>
      <c r="K83" s="20"/>
      <c r="L83" s="104"/>
      <c r="M83" s="20"/>
      <c r="N83" s="20"/>
      <c r="O83" s="20"/>
    </row>
    <row r="84" spans="1:20" ht="14.25" thickBot="1">
      <c r="A84" s="132"/>
      <c r="B84" s="134"/>
      <c r="C84" s="84">
        <f>D84-入力!L84</f>
        <v>-1</v>
      </c>
      <c r="D84" s="85">
        <f>平成29年4月1日地区別人口世帯数【日本人】!C41</f>
        <v>376</v>
      </c>
      <c r="E84" s="86">
        <f>F84-入力!M84</f>
        <v>-9</v>
      </c>
      <c r="F84" s="87">
        <f t="shared" si="4"/>
        <v>950</v>
      </c>
      <c r="G84" s="84">
        <f>H84-入力!N84</f>
        <v>-4</v>
      </c>
      <c r="H84" s="88">
        <f>平成29年4月1日地区別人口世帯数【日本人】!E41</f>
        <v>457</v>
      </c>
      <c r="I84" s="84">
        <f>J84-入力!O84</f>
        <v>-5</v>
      </c>
      <c r="J84" s="89">
        <f>平成29年4月1日地区別人口世帯数【日本人】!F41</f>
        <v>493</v>
      </c>
      <c r="K84" s="20"/>
      <c r="L84" s="104"/>
      <c r="M84" s="20"/>
      <c r="N84" s="20"/>
      <c r="O84" s="20"/>
    </row>
    <row r="85" spans="1:20">
      <c r="A85" s="132"/>
      <c r="B85" s="134" t="s">
        <v>33</v>
      </c>
      <c r="C85" s="43">
        <f>D85-入力!L85</f>
        <v>-1</v>
      </c>
      <c r="D85" s="71">
        <f>SUM(D79,D81,D83)</f>
        <v>9</v>
      </c>
      <c r="E85" s="44">
        <f>F85-入力!M85</f>
        <v>0</v>
      </c>
      <c r="F85" s="45">
        <f>SUM(F79,F81,F83)</f>
        <v>28</v>
      </c>
      <c r="G85" s="46">
        <f>H85-入力!N85</f>
        <v>1</v>
      </c>
      <c r="H85" s="73">
        <f>SUM(H79,H81,H83)</f>
        <v>5</v>
      </c>
      <c r="I85" s="44">
        <f>J85-入力!O85</f>
        <v>-1</v>
      </c>
      <c r="J85" s="75">
        <f>SUM(J79,J81,J83)</f>
        <v>23</v>
      </c>
      <c r="K85" s="12"/>
      <c r="L85" s="105"/>
      <c r="M85" s="20"/>
      <c r="N85" s="12"/>
      <c r="O85" s="12"/>
      <c r="P85" s="83"/>
      <c r="Q85" s="83"/>
      <c r="R85" s="83"/>
      <c r="S85" s="83"/>
    </row>
    <row r="86" spans="1:20" ht="14.25" thickBot="1">
      <c r="A86" s="133"/>
      <c r="B86" s="136"/>
      <c r="C86" s="84">
        <f>D86-入力!L86</f>
        <v>2</v>
      </c>
      <c r="D86" s="85">
        <f>SUM(D80,D82,D84)</f>
        <v>2797</v>
      </c>
      <c r="E86" s="86">
        <f>F86-入力!M86</f>
        <v>-37</v>
      </c>
      <c r="F86" s="87">
        <f>SUM(F80,F82,F84)</f>
        <v>6357</v>
      </c>
      <c r="G86" s="84">
        <f>H86-入力!N86</f>
        <v>-19</v>
      </c>
      <c r="H86" s="88">
        <f>SUM(H80,H82,H84)</f>
        <v>3005</v>
      </c>
      <c r="I86" s="84">
        <f>J86-入力!O86</f>
        <v>-18</v>
      </c>
      <c r="J86" s="89">
        <f>SUM(J80,J82,J84)</f>
        <v>3352</v>
      </c>
      <c r="K86" s="12"/>
      <c r="L86" s="105"/>
      <c r="M86" s="20"/>
      <c r="N86" s="12"/>
      <c r="O86" s="12"/>
      <c r="P86" s="83"/>
      <c r="Q86" s="83"/>
      <c r="R86" s="83"/>
      <c r="S86" s="83"/>
    </row>
    <row r="87" spans="1:20">
      <c r="A87" s="131" t="s">
        <v>55</v>
      </c>
      <c r="B87" s="135" t="s">
        <v>55</v>
      </c>
      <c r="C87" s="43">
        <f>D87-入力!L87</f>
        <v>0</v>
      </c>
      <c r="D87" s="71">
        <f>平成29年4月1日地区別人口世帯数【外国人】!C43</f>
        <v>13</v>
      </c>
      <c r="E87" s="44">
        <f>F87-入力!M87</f>
        <v>0</v>
      </c>
      <c r="F87" s="45">
        <f t="shared" ref="F87:F92" si="5">SUM(H87,J87)</f>
        <v>31</v>
      </c>
      <c r="G87" s="46">
        <f>H87-入力!N87</f>
        <v>0</v>
      </c>
      <c r="H87" s="73">
        <f>平成29年4月1日地区別人口世帯数【外国人】!E43</f>
        <v>19</v>
      </c>
      <c r="I87" s="44">
        <f>J87-入力!O87</f>
        <v>0</v>
      </c>
      <c r="J87" s="75">
        <f>平成29年4月1日地区別人口世帯数【外国人】!F43</f>
        <v>12</v>
      </c>
      <c r="K87" s="20"/>
      <c r="L87" s="104"/>
      <c r="M87" s="20"/>
      <c r="N87" s="20"/>
      <c r="O87" s="20"/>
    </row>
    <row r="88" spans="1:20" ht="14.25" thickBot="1">
      <c r="A88" s="132"/>
      <c r="B88" s="134"/>
      <c r="C88" s="84">
        <f>D88-入力!L88</f>
        <v>0</v>
      </c>
      <c r="D88" s="85">
        <f>平成29年4月1日地区別人口世帯数【日本人】!C43</f>
        <v>1219</v>
      </c>
      <c r="E88" s="86">
        <f>F88-入力!M88</f>
        <v>-9</v>
      </c>
      <c r="F88" s="87">
        <f t="shared" si="5"/>
        <v>3628</v>
      </c>
      <c r="G88" s="84">
        <f>H88-入力!N88</f>
        <v>-8</v>
      </c>
      <c r="H88" s="88">
        <f>平成29年4月1日地区別人口世帯数【日本人】!E43</f>
        <v>1768</v>
      </c>
      <c r="I88" s="84">
        <f>J88-入力!O88</f>
        <v>-1</v>
      </c>
      <c r="J88" s="89">
        <f>平成29年4月1日地区別人口世帯数【日本人】!F43</f>
        <v>1860</v>
      </c>
      <c r="K88" s="20"/>
      <c r="L88" s="104"/>
      <c r="M88" s="20"/>
      <c r="N88" s="20"/>
      <c r="O88" s="20"/>
      <c r="S88" s="11"/>
      <c r="T88" s="11"/>
    </row>
    <row r="89" spans="1:20">
      <c r="A89" s="132"/>
      <c r="B89" s="134" t="s">
        <v>56</v>
      </c>
      <c r="C89" s="43">
        <f>D89-入力!L89</f>
        <v>0</v>
      </c>
      <c r="D89" s="71">
        <f>平成29年4月1日地区別人口世帯数【外国人】!C44</f>
        <v>14</v>
      </c>
      <c r="E89" s="44">
        <f>F89-入力!M89</f>
        <v>0</v>
      </c>
      <c r="F89" s="45">
        <f t="shared" si="5"/>
        <v>31</v>
      </c>
      <c r="G89" s="46">
        <f>H89-入力!N89</f>
        <v>0</v>
      </c>
      <c r="H89" s="73">
        <f>平成29年4月1日地区別人口世帯数【外国人】!E44</f>
        <v>15</v>
      </c>
      <c r="I89" s="44">
        <f>J89-入力!O89</f>
        <v>0</v>
      </c>
      <c r="J89" s="75">
        <f>平成29年4月1日地区別人口世帯数【外国人】!F44</f>
        <v>16</v>
      </c>
      <c r="K89" s="20"/>
      <c r="L89" s="104"/>
      <c r="M89" s="20"/>
      <c r="N89" s="20"/>
      <c r="O89" s="20"/>
      <c r="S89" s="11"/>
      <c r="T89" s="11"/>
    </row>
    <row r="90" spans="1:20" ht="14.25" thickBot="1">
      <c r="A90" s="132"/>
      <c r="B90" s="134"/>
      <c r="C90" s="84">
        <f>D90-入力!L90</f>
        <v>-3</v>
      </c>
      <c r="D90" s="85">
        <f>平成29年4月1日地区別人口世帯数【日本人】!C44</f>
        <v>1572</v>
      </c>
      <c r="E90" s="86">
        <f>F90-入力!M90</f>
        <v>-18</v>
      </c>
      <c r="F90" s="87">
        <f t="shared" si="5"/>
        <v>4966</v>
      </c>
      <c r="G90" s="84">
        <f>H90-入力!N90</f>
        <v>-11</v>
      </c>
      <c r="H90" s="88">
        <f>平成29年4月1日地区別人口世帯数【日本人】!E44</f>
        <v>2472</v>
      </c>
      <c r="I90" s="84">
        <f>J90-入力!O90</f>
        <v>-7</v>
      </c>
      <c r="J90" s="89">
        <f>平成29年4月1日地区別人口世帯数【日本人】!F44</f>
        <v>2494</v>
      </c>
      <c r="K90" s="20"/>
      <c r="L90" s="104"/>
      <c r="M90" s="20"/>
      <c r="N90" s="20"/>
      <c r="O90" s="20"/>
      <c r="S90" s="11"/>
      <c r="T90" s="11"/>
    </row>
    <row r="91" spans="1:20">
      <c r="A91" s="132"/>
      <c r="B91" s="134" t="s">
        <v>57</v>
      </c>
      <c r="C91" s="43">
        <f>D91-入力!L91</f>
        <v>0</v>
      </c>
      <c r="D91" s="71">
        <f>平成29年4月1日地区別人口世帯数【外国人】!C45</f>
        <v>2</v>
      </c>
      <c r="E91" s="44">
        <f>F91-入力!M91</f>
        <v>0</v>
      </c>
      <c r="F91" s="45">
        <f t="shared" si="5"/>
        <v>10</v>
      </c>
      <c r="G91" s="46">
        <f>H91-入力!N91</f>
        <v>0</v>
      </c>
      <c r="H91" s="73">
        <f>平成29年4月1日地区別人口世帯数【外国人】!E45</f>
        <v>2</v>
      </c>
      <c r="I91" s="44">
        <f>J91-入力!O91</f>
        <v>0</v>
      </c>
      <c r="J91" s="75">
        <f>平成29年4月1日地区別人口世帯数【外国人】!F45</f>
        <v>8</v>
      </c>
      <c r="K91" s="20"/>
      <c r="L91" s="104"/>
      <c r="M91" s="20"/>
      <c r="N91" s="20"/>
      <c r="O91" s="20"/>
      <c r="S91" s="11"/>
      <c r="T91" s="11"/>
    </row>
    <row r="92" spans="1:20" ht="14.25" thickBot="1">
      <c r="A92" s="132"/>
      <c r="B92" s="134"/>
      <c r="C92" s="84">
        <f>D92-入力!L92</f>
        <v>0</v>
      </c>
      <c r="D92" s="85">
        <f>平成29年4月1日地区別人口世帯数【日本人】!C45</f>
        <v>769</v>
      </c>
      <c r="E92" s="86">
        <f>F92-入力!M92</f>
        <v>-16</v>
      </c>
      <c r="F92" s="87">
        <f t="shared" si="5"/>
        <v>2559</v>
      </c>
      <c r="G92" s="84">
        <f>H92-入力!N92</f>
        <v>-1</v>
      </c>
      <c r="H92" s="88">
        <f>平成29年4月1日地区別人口世帯数【日本人】!E45</f>
        <v>1267</v>
      </c>
      <c r="I92" s="84">
        <f>J92-入力!O92</f>
        <v>-15</v>
      </c>
      <c r="J92" s="89">
        <f>平成29年4月1日地区別人口世帯数【日本人】!F45</f>
        <v>1292</v>
      </c>
      <c r="K92" s="20"/>
      <c r="L92" s="104"/>
      <c r="M92" s="20"/>
      <c r="N92" s="20"/>
      <c r="O92" s="20"/>
    </row>
    <row r="93" spans="1:20">
      <c r="A93" s="132"/>
      <c r="B93" s="134" t="s">
        <v>33</v>
      </c>
      <c r="C93" s="43">
        <f>D93-入力!L93</f>
        <v>0</v>
      </c>
      <c r="D93" s="71">
        <f>SUM(D87,D89,D91)</f>
        <v>29</v>
      </c>
      <c r="E93" s="44">
        <f>F93-入力!M93</f>
        <v>0</v>
      </c>
      <c r="F93" s="45">
        <f>SUM(F87,F89,F91)</f>
        <v>72</v>
      </c>
      <c r="G93" s="46">
        <f>H93-入力!N93</f>
        <v>0</v>
      </c>
      <c r="H93" s="73">
        <f>SUM(H87,H89,H91)</f>
        <v>36</v>
      </c>
      <c r="I93" s="44">
        <f>J93-入力!O93</f>
        <v>0</v>
      </c>
      <c r="J93" s="75">
        <f>SUM(J87,J89,J91)</f>
        <v>36</v>
      </c>
      <c r="K93" s="12"/>
      <c r="L93" s="105"/>
      <c r="M93" s="20"/>
      <c r="N93" s="12"/>
      <c r="O93" s="12"/>
      <c r="P93" s="83"/>
      <c r="Q93" s="83"/>
      <c r="R93" s="83"/>
      <c r="S93" s="83"/>
      <c r="T93" s="11"/>
    </row>
    <row r="94" spans="1:20" ht="14.25" thickBot="1">
      <c r="A94" s="133"/>
      <c r="B94" s="136"/>
      <c r="C94" s="84">
        <f>D94-入力!L94</f>
        <v>-3</v>
      </c>
      <c r="D94" s="85">
        <f>SUM(D88,D90,D92)</f>
        <v>3560</v>
      </c>
      <c r="E94" s="86">
        <f>F94-入力!M94</f>
        <v>-43</v>
      </c>
      <c r="F94" s="87">
        <f>SUM(F88,F90,F92)</f>
        <v>11153</v>
      </c>
      <c r="G94" s="84">
        <f>H94-入力!N94</f>
        <v>-20</v>
      </c>
      <c r="H94" s="88">
        <f>SUM(H88,H90,H92)</f>
        <v>5507</v>
      </c>
      <c r="I94" s="84">
        <f>J94-入力!O94</f>
        <v>-23</v>
      </c>
      <c r="J94" s="89">
        <f>SUM(J88,J90,J92)</f>
        <v>5646</v>
      </c>
      <c r="K94" s="12"/>
      <c r="L94" s="105"/>
      <c r="M94" s="20"/>
      <c r="N94" s="12"/>
      <c r="O94" s="12"/>
      <c r="P94" s="83"/>
      <c r="Q94" s="83"/>
      <c r="R94" s="83"/>
      <c r="S94" s="83"/>
    </row>
    <row r="95" spans="1:20">
      <c r="A95" s="139"/>
      <c r="B95" s="141" t="s">
        <v>5</v>
      </c>
      <c r="C95" s="43">
        <f>D95-入力!L95</f>
        <v>-23</v>
      </c>
      <c r="D95" s="71">
        <f t="shared" ref="D95:J96" si="6">D37+D43+D51+D65+D77+D85+D93</f>
        <v>327</v>
      </c>
      <c r="E95" s="44">
        <f>F95-入力!M95</f>
        <v>-25</v>
      </c>
      <c r="F95" s="45">
        <f t="shared" si="6"/>
        <v>753</v>
      </c>
      <c r="G95" s="46">
        <f>H95-入力!N95</f>
        <v>-26</v>
      </c>
      <c r="H95" s="73">
        <f t="shared" si="6"/>
        <v>306</v>
      </c>
      <c r="I95" s="44">
        <f>J95-入力!O95</f>
        <v>1</v>
      </c>
      <c r="J95" s="75">
        <f t="shared" si="6"/>
        <v>447</v>
      </c>
      <c r="K95" s="12"/>
      <c r="L95" s="105"/>
      <c r="M95" s="20"/>
      <c r="N95" s="12"/>
      <c r="O95" s="12"/>
    </row>
    <row r="96" spans="1:20" ht="14.25" thickBot="1">
      <c r="A96" s="140"/>
      <c r="B96" s="142"/>
      <c r="C96" s="94">
        <f>D96-入力!L96</f>
        <v>80</v>
      </c>
      <c r="D96" s="95">
        <f>D38+D44+D52+D66+D78+D86+D94</f>
        <v>50505</v>
      </c>
      <c r="E96" s="96">
        <f>F96-入力!M96</f>
        <v>-234</v>
      </c>
      <c r="F96" s="97">
        <f>F38+F44+F52+F66+F78+F86+F94</f>
        <v>132125</v>
      </c>
      <c r="G96" s="94">
        <f>H96-入力!N96</f>
        <v>-96</v>
      </c>
      <c r="H96" s="98">
        <f t="shared" si="6"/>
        <v>64650</v>
      </c>
      <c r="I96" s="94">
        <f>J96-入力!O96</f>
        <v>-138</v>
      </c>
      <c r="J96" s="99">
        <f t="shared" si="6"/>
        <v>67475</v>
      </c>
      <c r="K96" s="12"/>
      <c r="L96" s="105"/>
      <c r="M96" s="20"/>
      <c r="N96" s="12"/>
      <c r="O96" s="12"/>
      <c r="P96" s="83"/>
      <c r="Q96" s="83"/>
      <c r="R96" s="83"/>
      <c r="S96" s="83"/>
    </row>
    <row r="97" spans="1:19" ht="14.25" thickBot="1">
      <c r="A97" s="13"/>
      <c r="B97" s="47" t="s">
        <v>58</v>
      </c>
      <c r="C97" s="14">
        <f>D97-入力!L97</f>
        <v>57</v>
      </c>
      <c r="D97" s="72">
        <f>D95+D96</f>
        <v>50832</v>
      </c>
      <c r="E97" s="14">
        <f>F97-入力!M97</f>
        <v>-259</v>
      </c>
      <c r="F97" s="15">
        <f>F95+F96</f>
        <v>132878</v>
      </c>
      <c r="G97" s="14">
        <f>H97-入力!N97</f>
        <v>-122</v>
      </c>
      <c r="H97" s="74">
        <f t="shared" ref="H97:J97" si="7">H95+H96</f>
        <v>64956</v>
      </c>
      <c r="I97" s="14">
        <f>J97-入力!O97</f>
        <v>-137</v>
      </c>
      <c r="J97" s="76">
        <f t="shared" si="7"/>
        <v>67922</v>
      </c>
      <c r="K97" s="12"/>
      <c r="L97" s="105"/>
      <c r="M97" s="20"/>
      <c r="N97" s="12"/>
      <c r="O97" s="12"/>
      <c r="P97" s="83"/>
      <c r="Q97" s="83"/>
      <c r="R97" s="83"/>
      <c r="S97" s="83"/>
    </row>
    <row r="98" spans="1:19">
      <c r="L98" s="16"/>
      <c r="M98" s="16"/>
      <c r="N98" s="16"/>
      <c r="O98" s="16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F17" sqref="F17"/>
    </sheetView>
  </sheetViews>
  <sheetFormatPr defaultRowHeight="13.5"/>
  <cols>
    <col min="1" max="1" width="9.25" style="48" bestFit="1" customWidth="1"/>
    <col min="2" max="2" width="10" style="48" customWidth="1"/>
    <col min="3" max="6" width="11.625" style="48" customWidth="1"/>
    <col min="7" max="16384" width="9" style="48"/>
  </cols>
  <sheetData>
    <row r="1" spans="1:6">
      <c r="B1" s="48" t="s">
        <v>65</v>
      </c>
    </row>
    <row r="2" spans="1:6" ht="17.25">
      <c r="C2" s="49" t="s">
        <v>14</v>
      </c>
      <c r="E2" s="50"/>
    </row>
    <row r="3" spans="1:6">
      <c r="D3" s="151" t="str">
        <f>TEXT(入力!B1, "gggy年m月d日")&amp;"住基人口（日本人）"</f>
        <v>平成29年4月1日住基人口（日本人）</v>
      </c>
      <c r="E3" s="152"/>
      <c r="F3" s="152"/>
    </row>
    <row r="4" spans="1:6">
      <c r="A4" s="146" t="s">
        <v>111</v>
      </c>
      <c r="B4" s="146" t="s">
        <v>112</v>
      </c>
      <c r="C4" s="149" t="s">
        <v>67</v>
      </c>
      <c r="D4" s="143" t="s">
        <v>68</v>
      </c>
      <c r="E4" s="144"/>
      <c r="F4" s="145"/>
    </row>
    <row r="5" spans="1:6">
      <c r="A5" s="147"/>
      <c r="B5" s="147"/>
      <c r="C5" s="150"/>
      <c r="D5" s="78" t="s">
        <v>70</v>
      </c>
      <c r="E5" s="78" t="s">
        <v>71</v>
      </c>
      <c r="F5" s="78" t="s">
        <v>72</v>
      </c>
    </row>
    <row r="6" spans="1:6" ht="14.25" thickBot="1">
      <c r="A6" s="148"/>
      <c r="B6" s="148"/>
      <c r="C6" s="77" t="s">
        <v>69</v>
      </c>
      <c r="D6" s="77" t="s">
        <v>69</v>
      </c>
      <c r="E6" s="77" t="s">
        <v>69</v>
      </c>
      <c r="F6" s="77" t="s">
        <v>69</v>
      </c>
    </row>
    <row r="7" spans="1:6" ht="17.25" customHeight="1" thickTop="1">
      <c r="A7" s="153" t="s">
        <v>73</v>
      </c>
      <c r="B7" s="79" t="s">
        <v>73</v>
      </c>
      <c r="C7" s="30">
        <v>13724</v>
      </c>
      <c r="D7" s="31">
        <f>E7+F7</f>
        <v>31834</v>
      </c>
      <c r="E7" s="31">
        <v>15482</v>
      </c>
      <c r="F7" s="32">
        <v>16352</v>
      </c>
    </row>
    <row r="8" spans="1:6" ht="17.25" customHeight="1">
      <c r="A8" s="154"/>
      <c r="B8" s="80" t="s">
        <v>74</v>
      </c>
      <c r="C8" s="33">
        <v>7109</v>
      </c>
      <c r="D8" s="34">
        <f t="shared" ref="D8:D45" si="0">E8+F8</f>
        <v>17272</v>
      </c>
      <c r="E8" s="34">
        <v>8488</v>
      </c>
      <c r="F8" s="35">
        <v>8784</v>
      </c>
    </row>
    <row r="9" spans="1:6" ht="17.25" customHeight="1">
      <c r="A9" s="154"/>
      <c r="B9" s="80" t="s">
        <v>75</v>
      </c>
      <c r="C9" s="33">
        <v>2517</v>
      </c>
      <c r="D9" s="34">
        <f t="shared" si="0"/>
        <v>7192</v>
      </c>
      <c r="E9" s="34">
        <v>3512</v>
      </c>
      <c r="F9" s="35">
        <v>3680</v>
      </c>
    </row>
    <row r="10" spans="1:6" ht="17.25" customHeight="1">
      <c r="A10" s="154"/>
      <c r="B10" s="80" t="s">
        <v>76</v>
      </c>
      <c r="C10" s="33">
        <v>759</v>
      </c>
      <c r="D10" s="34">
        <f t="shared" si="0"/>
        <v>2266</v>
      </c>
      <c r="E10" s="34">
        <v>1127</v>
      </c>
      <c r="F10" s="35">
        <v>1139</v>
      </c>
    </row>
    <row r="11" spans="1:6" ht="17.25" customHeight="1">
      <c r="A11" s="154"/>
      <c r="B11" s="80" t="s">
        <v>77</v>
      </c>
      <c r="C11" s="33">
        <v>906</v>
      </c>
      <c r="D11" s="34">
        <f t="shared" si="0"/>
        <v>2687</v>
      </c>
      <c r="E11" s="34">
        <v>1334</v>
      </c>
      <c r="F11" s="35">
        <v>1353</v>
      </c>
    </row>
    <row r="12" spans="1:6" ht="17.25" customHeight="1">
      <c r="A12" s="154"/>
      <c r="B12" s="80" t="s">
        <v>78</v>
      </c>
      <c r="C12" s="33">
        <v>633</v>
      </c>
      <c r="D12" s="34">
        <f t="shared" si="0"/>
        <v>1956</v>
      </c>
      <c r="E12" s="34">
        <v>995</v>
      </c>
      <c r="F12" s="35">
        <v>961</v>
      </c>
    </row>
    <row r="13" spans="1:6" ht="17.25" customHeight="1">
      <c r="A13" s="154"/>
      <c r="B13" s="80" t="s">
        <v>79</v>
      </c>
      <c r="C13" s="33">
        <v>1287</v>
      </c>
      <c r="D13" s="34">
        <f t="shared" si="0"/>
        <v>3459</v>
      </c>
      <c r="E13" s="34">
        <v>1658</v>
      </c>
      <c r="F13" s="35">
        <v>1801</v>
      </c>
    </row>
    <row r="14" spans="1:6" ht="17.25" customHeight="1">
      <c r="A14" s="154"/>
      <c r="B14" s="80" t="s">
        <v>80</v>
      </c>
      <c r="C14" s="33">
        <v>944</v>
      </c>
      <c r="D14" s="34">
        <f t="shared" si="0"/>
        <v>2823</v>
      </c>
      <c r="E14" s="34">
        <v>1368</v>
      </c>
      <c r="F14" s="35">
        <v>1455</v>
      </c>
    </row>
    <row r="15" spans="1:6" ht="17.25" customHeight="1">
      <c r="A15" s="154"/>
      <c r="B15" s="80" t="s">
        <v>81</v>
      </c>
      <c r="C15" s="33">
        <v>1895</v>
      </c>
      <c r="D15" s="34">
        <f t="shared" si="0"/>
        <v>5222</v>
      </c>
      <c r="E15" s="34">
        <v>2633</v>
      </c>
      <c r="F15" s="35">
        <v>2589</v>
      </c>
    </row>
    <row r="16" spans="1:6" ht="17.25" customHeight="1">
      <c r="A16" s="154"/>
      <c r="B16" s="80" t="s">
        <v>82</v>
      </c>
      <c r="C16" s="33">
        <v>348</v>
      </c>
      <c r="D16" s="34">
        <f t="shared" si="0"/>
        <v>1194</v>
      </c>
      <c r="E16" s="34">
        <v>599</v>
      </c>
      <c r="F16" s="35">
        <v>595</v>
      </c>
    </row>
    <row r="17" spans="1:6" ht="17.25" customHeight="1">
      <c r="A17" s="154"/>
      <c r="B17" s="80" t="s">
        <v>83</v>
      </c>
      <c r="C17" s="33">
        <v>453</v>
      </c>
      <c r="D17" s="34">
        <f t="shared" si="0"/>
        <v>1374</v>
      </c>
      <c r="E17" s="34">
        <v>694</v>
      </c>
      <c r="F17" s="35">
        <v>680</v>
      </c>
    </row>
    <row r="18" spans="1:6" ht="17.25" customHeight="1" thickBot="1">
      <c r="A18" s="155"/>
      <c r="B18" s="51" t="s">
        <v>84</v>
      </c>
      <c r="C18" s="52">
        <f>SUM(C7:C17)</f>
        <v>30575</v>
      </c>
      <c r="D18" s="53">
        <f>SUM(D7:D17)</f>
        <v>77279</v>
      </c>
      <c r="E18" s="53">
        <f>SUM(E7:E17)</f>
        <v>37890</v>
      </c>
      <c r="F18" s="54">
        <f>SUM(F7:F17)</f>
        <v>39389</v>
      </c>
    </row>
    <row r="19" spans="1:6" ht="17.25" customHeight="1" thickTop="1">
      <c r="A19" s="153" t="s">
        <v>85</v>
      </c>
      <c r="B19" s="79" t="s">
        <v>86</v>
      </c>
      <c r="C19" s="36">
        <v>1988</v>
      </c>
      <c r="D19" s="37">
        <f t="shared" si="0"/>
        <v>5539</v>
      </c>
      <c r="E19" s="37">
        <v>2686</v>
      </c>
      <c r="F19" s="38">
        <v>2853</v>
      </c>
    </row>
    <row r="20" spans="1:6" ht="17.25" customHeight="1">
      <c r="A20" s="154"/>
      <c r="B20" s="80" t="s">
        <v>87</v>
      </c>
      <c r="C20" s="39">
        <v>205</v>
      </c>
      <c r="D20" s="40">
        <f t="shared" si="0"/>
        <v>653</v>
      </c>
      <c r="E20" s="40">
        <v>337</v>
      </c>
      <c r="F20" s="41">
        <v>316</v>
      </c>
    </row>
    <row r="21" spans="1:6" ht="17.25" customHeight="1" thickBot="1">
      <c r="A21" s="155"/>
      <c r="B21" s="51" t="s">
        <v>84</v>
      </c>
      <c r="C21" s="52">
        <f>SUM(C19:C20)</f>
        <v>2193</v>
      </c>
      <c r="D21" s="53">
        <f>SUM(D19:D20)</f>
        <v>6192</v>
      </c>
      <c r="E21" s="53">
        <f>SUM(E19:E20)</f>
        <v>3023</v>
      </c>
      <c r="F21" s="54">
        <f>SUM(F19:F20)</f>
        <v>3169</v>
      </c>
    </row>
    <row r="22" spans="1:6" ht="17.25" customHeight="1" thickTop="1">
      <c r="A22" s="153" t="s">
        <v>88</v>
      </c>
      <c r="B22" s="79" t="s">
        <v>88</v>
      </c>
      <c r="C22" s="55">
        <v>2318</v>
      </c>
      <c r="D22" s="56">
        <f t="shared" si="0"/>
        <v>6785</v>
      </c>
      <c r="E22" s="56">
        <v>3365</v>
      </c>
      <c r="F22" s="57">
        <v>3420</v>
      </c>
    </row>
    <row r="23" spans="1:6" ht="17.25" customHeight="1">
      <c r="A23" s="154"/>
      <c r="B23" s="80" t="s">
        <v>89</v>
      </c>
      <c r="C23" s="58">
        <v>118</v>
      </c>
      <c r="D23" s="59">
        <f t="shared" si="0"/>
        <v>404</v>
      </c>
      <c r="E23" s="59">
        <v>202</v>
      </c>
      <c r="F23" s="60">
        <v>202</v>
      </c>
    </row>
    <row r="24" spans="1:6" ht="17.25" customHeight="1">
      <c r="A24" s="154"/>
      <c r="B24" s="80" t="s">
        <v>90</v>
      </c>
      <c r="C24" s="58">
        <v>219</v>
      </c>
      <c r="D24" s="59">
        <f t="shared" si="0"/>
        <v>769</v>
      </c>
      <c r="E24" s="59">
        <v>387</v>
      </c>
      <c r="F24" s="60">
        <v>382</v>
      </c>
    </row>
    <row r="25" spans="1:6" ht="17.25" customHeight="1" thickBot="1">
      <c r="A25" s="155"/>
      <c r="B25" s="51" t="s">
        <v>84</v>
      </c>
      <c r="C25" s="52">
        <f>SUM(C22:C24)</f>
        <v>2655</v>
      </c>
      <c r="D25" s="53">
        <f>SUM(D22:D24)</f>
        <v>7958</v>
      </c>
      <c r="E25" s="53">
        <f>SUM(E22:E24)</f>
        <v>3954</v>
      </c>
      <c r="F25" s="54">
        <f>SUM(F22:F24)</f>
        <v>4004</v>
      </c>
    </row>
    <row r="26" spans="1:6" ht="17.25" customHeight="1" thickTop="1">
      <c r="A26" s="153" t="s">
        <v>91</v>
      </c>
      <c r="B26" s="79" t="s">
        <v>92</v>
      </c>
      <c r="C26" s="55">
        <v>1440</v>
      </c>
      <c r="D26" s="56">
        <f t="shared" si="0"/>
        <v>3919</v>
      </c>
      <c r="E26" s="56">
        <v>1896</v>
      </c>
      <c r="F26" s="57">
        <v>2023</v>
      </c>
    </row>
    <row r="27" spans="1:6" ht="17.25" customHeight="1">
      <c r="A27" s="154"/>
      <c r="B27" s="80" t="s">
        <v>93</v>
      </c>
      <c r="C27" s="58">
        <v>1634</v>
      </c>
      <c r="D27" s="59">
        <f t="shared" si="0"/>
        <v>4104</v>
      </c>
      <c r="E27" s="59">
        <v>1977</v>
      </c>
      <c r="F27" s="60">
        <v>2127</v>
      </c>
    </row>
    <row r="28" spans="1:6" ht="17.25" customHeight="1">
      <c r="A28" s="154"/>
      <c r="B28" s="80" t="s">
        <v>94</v>
      </c>
      <c r="C28" s="58">
        <v>767</v>
      </c>
      <c r="D28" s="59">
        <f t="shared" si="0"/>
        <v>1879</v>
      </c>
      <c r="E28" s="59">
        <v>875</v>
      </c>
      <c r="F28" s="60">
        <v>1004</v>
      </c>
    </row>
    <row r="29" spans="1:6" ht="17.25" customHeight="1">
      <c r="A29" s="154"/>
      <c r="B29" s="80" t="s">
        <v>95</v>
      </c>
      <c r="C29" s="58">
        <v>101</v>
      </c>
      <c r="D29" s="59">
        <f t="shared" si="0"/>
        <v>324</v>
      </c>
      <c r="E29" s="59">
        <v>165</v>
      </c>
      <c r="F29" s="60">
        <v>159</v>
      </c>
    </row>
    <row r="30" spans="1:6" ht="17.25" customHeight="1">
      <c r="A30" s="154"/>
      <c r="B30" s="80" t="s">
        <v>96</v>
      </c>
      <c r="C30" s="58">
        <v>464</v>
      </c>
      <c r="D30" s="59">
        <f t="shared" si="0"/>
        <v>1445</v>
      </c>
      <c r="E30" s="59">
        <v>737</v>
      </c>
      <c r="F30" s="60">
        <v>708</v>
      </c>
    </row>
    <row r="31" spans="1:6" ht="17.25" customHeight="1">
      <c r="A31" s="154"/>
      <c r="B31" s="80" t="s">
        <v>97</v>
      </c>
      <c r="C31" s="61">
        <v>123</v>
      </c>
      <c r="D31" s="62">
        <f t="shared" si="0"/>
        <v>378</v>
      </c>
      <c r="E31" s="62">
        <v>192</v>
      </c>
      <c r="F31" s="63">
        <v>186</v>
      </c>
    </row>
    <row r="32" spans="1:6" ht="17.25" customHeight="1" thickBot="1">
      <c r="A32" s="155"/>
      <c r="B32" s="51" t="s">
        <v>84</v>
      </c>
      <c r="C32" s="52">
        <f>SUM(C26:C31)</f>
        <v>4529</v>
      </c>
      <c r="D32" s="53">
        <f>SUM(D26:D31)</f>
        <v>12049</v>
      </c>
      <c r="E32" s="53">
        <f>SUM(E26:E31)</f>
        <v>5842</v>
      </c>
      <c r="F32" s="54">
        <f>SUM(F26:F31)</f>
        <v>6207</v>
      </c>
    </row>
    <row r="33" spans="1:6" ht="17.25" customHeight="1" thickTop="1">
      <c r="A33" s="153" t="s">
        <v>98</v>
      </c>
      <c r="B33" s="79" t="s">
        <v>98</v>
      </c>
      <c r="C33" s="30">
        <v>2070</v>
      </c>
      <c r="D33" s="31">
        <f t="shared" si="0"/>
        <v>5166</v>
      </c>
      <c r="E33" s="31">
        <v>2473</v>
      </c>
      <c r="F33" s="32">
        <v>2693</v>
      </c>
    </row>
    <row r="34" spans="1:6" ht="17.25" customHeight="1">
      <c r="A34" s="154"/>
      <c r="B34" s="80" t="s">
        <v>99</v>
      </c>
      <c r="C34" s="33">
        <v>418</v>
      </c>
      <c r="D34" s="34">
        <f t="shared" si="0"/>
        <v>1237</v>
      </c>
      <c r="E34" s="34">
        <v>630</v>
      </c>
      <c r="F34" s="35">
        <v>607</v>
      </c>
    </row>
    <row r="35" spans="1:6" ht="17.25" customHeight="1">
      <c r="A35" s="154"/>
      <c r="B35" s="80" t="s">
        <v>100</v>
      </c>
      <c r="C35" s="33">
        <v>577</v>
      </c>
      <c r="D35" s="34">
        <f t="shared" si="0"/>
        <v>1478</v>
      </c>
      <c r="E35" s="34">
        <v>737</v>
      </c>
      <c r="F35" s="35">
        <v>741</v>
      </c>
    </row>
    <row r="36" spans="1:6" ht="17.25" customHeight="1">
      <c r="A36" s="154"/>
      <c r="B36" s="80" t="s">
        <v>101</v>
      </c>
      <c r="C36" s="33">
        <v>514</v>
      </c>
      <c r="D36" s="34">
        <f t="shared" si="0"/>
        <v>1487</v>
      </c>
      <c r="E36" s="34">
        <v>725</v>
      </c>
      <c r="F36" s="35">
        <v>762</v>
      </c>
    </row>
    <row r="37" spans="1:6" ht="17.25" customHeight="1">
      <c r="A37" s="154"/>
      <c r="B37" s="80" t="s">
        <v>102</v>
      </c>
      <c r="C37" s="33">
        <v>617</v>
      </c>
      <c r="D37" s="34">
        <f t="shared" si="0"/>
        <v>1769</v>
      </c>
      <c r="E37" s="34">
        <v>864</v>
      </c>
      <c r="F37" s="35">
        <v>905</v>
      </c>
    </row>
    <row r="38" spans="1:6" ht="17.25" customHeight="1" thickBot="1">
      <c r="A38" s="155"/>
      <c r="B38" s="51" t="s">
        <v>84</v>
      </c>
      <c r="C38" s="52">
        <f>SUM(C33:C37)</f>
        <v>4196</v>
      </c>
      <c r="D38" s="53">
        <f>SUM(D33:D37)</f>
        <v>11137</v>
      </c>
      <c r="E38" s="53">
        <f>SUM(E33:E37)</f>
        <v>5429</v>
      </c>
      <c r="F38" s="54">
        <f>SUM(F33:F37)</f>
        <v>5708</v>
      </c>
    </row>
    <row r="39" spans="1:6" ht="17.25" customHeight="1" thickTop="1">
      <c r="A39" s="153" t="s">
        <v>103</v>
      </c>
      <c r="B39" s="79" t="s">
        <v>104</v>
      </c>
      <c r="C39" s="64">
        <v>1418</v>
      </c>
      <c r="D39" s="65">
        <f t="shared" si="0"/>
        <v>2860</v>
      </c>
      <c r="E39" s="65">
        <v>1341</v>
      </c>
      <c r="F39" s="66">
        <v>1519</v>
      </c>
    </row>
    <row r="40" spans="1:6" ht="17.25" customHeight="1">
      <c r="A40" s="154"/>
      <c r="B40" s="80" t="s">
        <v>105</v>
      </c>
      <c r="C40" s="61">
        <v>1003</v>
      </c>
      <c r="D40" s="62">
        <f t="shared" si="0"/>
        <v>2547</v>
      </c>
      <c r="E40" s="62">
        <v>1207</v>
      </c>
      <c r="F40" s="63">
        <v>1340</v>
      </c>
    </row>
    <row r="41" spans="1:6" ht="17.25" customHeight="1">
      <c r="A41" s="154"/>
      <c r="B41" s="80" t="s">
        <v>106</v>
      </c>
      <c r="C41" s="33">
        <v>376</v>
      </c>
      <c r="D41" s="34">
        <f t="shared" si="0"/>
        <v>950</v>
      </c>
      <c r="E41" s="34">
        <v>457</v>
      </c>
      <c r="F41" s="35">
        <v>493</v>
      </c>
    </row>
    <row r="42" spans="1:6" ht="17.25" customHeight="1" thickBot="1">
      <c r="A42" s="155"/>
      <c r="B42" s="51" t="s">
        <v>84</v>
      </c>
      <c r="C42" s="52">
        <f>SUM(C39:C41)</f>
        <v>2797</v>
      </c>
      <c r="D42" s="53">
        <f>SUM(D39:D41)</f>
        <v>6357</v>
      </c>
      <c r="E42" s="53">
        <f>SUM(E39:E41)</f>
        <v>3005</v>
      </c>
      <c r="F42" s="54">
        <f>SUM(F39:F41)</f>
        <v>3352</v>
      </c>
    </row>
    <row r="43" spans="1:6" ht="17.25" customHeight="1" thickTop="1">
      <c r="A43" s="153" t="s">
        <v>107</v>
      </c>
      <c r="B43" s="79" t="s">
        <v>107</v>
      </c>
      <c r="C43" s="30">
        <v>1219</v>
      </c>
      <c r="D43" s="31">
        <f t="shared" si="0"/>
        <v>3628</v>
      </c>
      <c r="E43" s="31">
        <v>1768</v>
      </c>
      <c r="F43" s="32">
        <v>1860</v>
      </c>
    </row>
    <row r="44" spans="1:6" ht="17.25" customHeight="1">
      <c r="A44" s="154"/>
      <c r="B44" s="80" t="s">
        <v>108</v>
      </c>
      <c r="C44" s="33">
        <v>1572</v>
      </c>
      <c r="D44" s="34">
        <f t="shared" si="0"/>
        <v>4966</v>
      </c>
      <c r="E44" s="34">
        <v>2472</v>
      </c>
      <c r="F44" s="35">
        <v>2494</v>
      </c>
    </row>
    <row r="45" spans="1:6" ht="17.25" customHeight="1">
      <c r="A45" s="154"/>
      <c r="B45" s="80" t="s">
        <v>109</v>
      </c>
      <c r="C45" s="33">
        <v>769</v>
      </c>
      <c r="D45" s="34">
        <f t="shared" si="0"/>
        <v>2559</v>
      </c>
      <c r="E45" s="34">
        <v>1267</v>
      </c>
      <c r="F45" s="35">
        <v>1292</v>
      </c>
    </row>
    <row r="46" spans="1:6" ht="17.25" customHeight="1" thickBot="1">
      <c r="A46" s="155"/>
      <c r="B46" s="51" t="s">
        <v>84</v>
      </c>
      <c r="C46" s="52">
        <f>SUM(C43:C45)</f>
        <v>3560</v>
      </c>
      <c r="D46" s="53">
        <f>SUM(D43:D45)</f>
        <v>11153</v>
      </c>
      <c r="E46" s="53">
        <f>SUM(E43:E45)</f>
        <v>5507</v>
      </c>
      <c r="F46" s="54">
        <f>SUM(F43:F45)</f>
        <v>5646</v>
      </c>
    </row>
    <row r="47" spans="1:6" ht="17.25" customHeight="1" thickTop="1" thickBot="1">
      <c r="A47" s="81" t="s">
        <v>110</v>
      </c>
      <c r="B47" s="67" t="s">
        <v>70</v>
      </c>
      <c r="C47" s="68">
        <f>C18+C21+C25+C32+C38+C42+C46</f>
        <v>50505</v>
      </c>
      <c r="D47" s="69">
        <f>D18+D21+D25+D32+D38+D42+D46</f>
        <v>132125</v>
      </c>
      <c r="E47" s="69">
        <f>E18+E21+E25+E32+E38+E42+E46</f>
        <v>64650</v>
      </c>
      <c r="F47" s="70">
        <f>F18+F21+F25+F32+F38+F42+F46</f>
        <v>67475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F17" sqref="F17"/>
    </sheetView>
  </sheetViews>
  <sheetFormatPr defaultRowHeight="13.5"/>
  <cols>
    <col min="1" max="1" width="9.25" style="48" bestFit="1" customWidth="1"/>
    <col min="2" max="2" width="10" style="48" customWidth="1"/>
    <col min="3" max="6" width="11.625" style="48" customWidth="1"/>
    <col min="7" max="16384" width="9" style="48"/>
  </cols>
  <sheetData>
    <row r="1" spans="1:45">
      <c r="B1" s="48" t="s">
        <v>66</v>
      </c>
    </row>
    <row r="2" spans="1:45" ht="17.25">
      <c r="C2" s="49" t="s">
        <v>14</v>
      </c>
      <c r="E2" s="50"/>
    </row>
    <row r="3" spans="1:45">
      <c r="D3" s="151" t="str">
        <f>TEXT(入力!B1, "gggy年m月d日")&amp;"住基人口（外国人）"</f>
        <v>平成29年4月1日住基人口（外国人）</v>
      </c>
      <c r="E3" s="152"/>
      <c r="F3" s="152"/>
      <c r="AS3" s="48" t="s">
        <v>116</v>
      </c>
    </row>
    <row r="4" spans="1:45">
      <c r="A4" s="146" t="s">
        <v>111</v>
      </c>
      <c r="B4" s="146" t="s">
        <v>112</v>
      </c>
      <c r="C4" s="149" t="s">
        <v>67</v>
      </c>
      <c r="D4" s="143" t="s">
        <v>68</v>
      </c>
      <c r="E4" s="144"/>
      <c r="F4" s="145"/>
    </row>
    <row r="5" spans="1:45">
      <c r="A5" s="147"/>
      <c r="B5" s="147"/>
      <c r="C5" s="150"/>
      <c r="D5" s="78" t="s">
        <v>70</v>
      </c>
      <c r="E5" s="78" t="s">
        <v>71</v>
      </c>
      <c r="F5" s="78" t="s">
        <v>72</v>
      </c>
    </row>
    <row r="6" spans="1:45" ht="14.25" thickBot="1">
      <c r="A6" s="148"/>
      <c r="B6" s="148"/>
      <c r="C6" s="77" t="s">
        <v>69</v>
      </c>
      <c r="D6" s="77" t="s">
        <v>69</v>
      </c>
      <c r="E6" s="77" t="s">
        <v>69</v>
      </c>
      <c r="F6" s="77" t="s">
        <v>69</v>
      </c>
      <c r="AK6" s="48" t="s">
        <v>115</v>
      </c>
    </row>
    <row r="7" spans="1:45" ht="17.25" customHeight="1" thickTop="1">
      <c r="A7" s="153" t="s">
        <v>73</v>
      </c>
      <c r="B7" s="79" t="s">
        <v>73</v>
      </c>
      <c r="C7" s="30">
        <v>110</v>
      </c>
      <c r="D7" s="31">
        <f>E7+F7</f>
        <v>231</v>
      </c>
      <c r="E7" s="31">
        <v>93</v>
      </c>
      <c r="F7" s="32">
        <v>138</v>
      </c>
    </row>
    <row r="8" spans="1:45" ht="17.25" customHeight="1">
      <c r="A8" s="154"/>
      <c r="B8" s="80" t="s">
        <v>74</v>
      </c>
      <c r="C8" s="33">
        <v>52</v>
      </c>
      <c r="D8" s="34">
        <f t="shared" ref="D8:D17" si="0">E8+F8</f>
        <v>129</v>
      </c>
      <c r="E8" s="34">
        <v>59</v>
      </c>
      <c r="F8" s="35">
        <v>70</v>
      </c>
    </row>
    <row r="9" spans="1:45" ht="17.25" customHeight="1">
      <c r="A9" s="154"/>
      <c r="B9" s="80" t="s">
        <v>75</v>
      </c>
      <c r="C9" s="33">
        <v>6</v>
      </c>
      <c r="D9" s="34">
        <f t="shared" si="0"/>
        <v>31</v>
      </c>
      <c r="E9" s="34">
        <v>6</v>
      </c>
      <c r="F9" s="35">
        <v>25</v>
      </c>
    </row>
    <row r="10" spans="1:45" ht="17.25" customHeight="1">
      <c r="A10" s="154"/>
      <c r="B10" s="80" t="s">
        <v>76</v>
      </c>
      <c r="C10" s="33">
        <v>6</v>
      </c>
      <c r="D10" s="34">
        <f t="shared" si="0"/>
        <v>8</v>
      </c>
      <c r="E10" s="34">
        <v>0</v>
      </c>
      <c r="F10" s="35">
        <v>8</v>
      </c>
    </row>
    <row r="11" spans="1:45" ht="17.25" customHeight="1">
      <c r="A11" s="154"/>
      <c r="B11" s="80" t="s">
        <v>77</v>
      </c>
      <c r="C11" s="33">
        <v>8</v>
      </c>
      <c r="D11" s="34">
        <f t="shared" si="0"/>
        <v>12</v>
      </c>
      <c r="E11" s="34">
        <v>6</v>
      </c>
      <c r="F11" s="35">
        <v>6</v>
      </c>
    </row>
    <row r="12" spans="1:45" ht="17.25" customHeight="1">
      <c r="A12" s="154"/>
      <c r="B12" s="80" t="s">
        <v>78</v>
      </c>
      <c r="C12" s="33">
        <v>1</v>
      </c>
      <c r="D12" s="34">
        <f t="shared" si="0"/>
        <v>9</v>
      </c>
      <c r="E12" s="34">
        <v>1</v>
      </c>
      <c r="F12" s="35">
        <v>8</v>
      </c>
    </row>
    <row r="13" spans="1:45" ht="17.25" customHeight="1">
      <c r="A13" s="154"/>
      <c r="B13" s="80" t="s">
        <v>79</v>
      </c>
      <c r="C13" s="33">
        <v>13</v>
      </c>
      <c r="D13" s="34">
        <f t="shared" si="0"/>
        <v>20</v>
      </c>
      <c r="E13" s="34">
        <v>13</v>
      </c>
      <c r="F13" s="35">
        <v>7</v>
      </c>
    </row>
    <row r="14" spans="1:45" ht="17.25" customHeight="1">
      <c r="A14" s="154"/>
      <c r="B14" s="80" t="s">
        <v>80</v>
      </c>
      <c r="C14" s="33">
        <v>3</v>
      </c>
      <c r="D14" s="34">
        <f t="shared" si="0"/>
        <v>9</v>
      </c>
      <c r="E14" s="34">
        <v>3</v>
      </c>
      <c r="F14" s="35">
        <v>6</v>
      </c>
    </row>
    <row r="15" spans="1:45" ht="17.25" customHeight="1">
      <c r="A15" s="154"/>
      <c r="B15" s="80" t="s">
        <v>81</v>
      </c>
      <c r="C15" s="33">
        <v>14</v>
      </c>
      <c r="D15" s="34">
        <f t="shared" si="0"/>
        <v>27</v>
      </c>
      <c r="E15" s="34">
        <v>14</v>
      </c>
      <c r="F15" s="35">
        <v>13</v>
      </c>
    </row>
    <row r="16" spans="1:45" ht="17.25" customHeight="1">
      <c r="A16" s="154"/>
      <c r="B16" s="80" t="s">
        <v>82</v>
      </c>
      <c r="C16" s="33">
        <v>0</v>
      </c>
      <c r="D16" s="34">
        <f t="shared" si="0"/>
        <v>2</v>
      </c>
      <c r="E16" s="34">
        <v>0</v>
      </c>
      <c r="F16" s="35">
        <v>2</v>
      </c>
    </row>
    <row r="17" spans="1:6" ht="17.25" customHeight="1">
      <c r="A17" s="154"/>
      <c r="B17" s="80" t="s">
        <v>83</v>
      </c>
      <c r="C17" s="33">
        <v>6</v>
      </c>
      <c r="D17" s="34">
        <f t="shared" si="0"/>
        <v>10</v>
      </c>
      <c r="E17" s="34">
        <v>7</v>
      </c>
      <c r="F17" s="35">
        <v>3</v>
      </c>
    </row>
    <row r="18" spans="1:6" ht="17.25" customHeight="1" thickBot="1">
      <c r="A18" s="155"/>
      <c r="B18" s="51" t="s">
        <v>84</v>
      </c>
      <c r="C18" s="52">
        <f>SUM(C7:C17)</f>
        <v>219</v>
      </c>
      <c r="D18" s="53">
        <f>SUM(D7:D17)</f>
        <v>488</v>
      </c>
      <c r="E18" s="53">
        <f>SUM(E7:E17)</f>
        <v>202</v>
      </c>
      <c r="F18" s="54">
        <f>SUM(F7:F17)</f>
        <v>286</v>
      </c>
    </row>
    <row r="19" spans="1:6" ht="17.25" customHeight="1" thickTop="1">
      <c r="A19" s="153" t="s">
        <v>85</v>
      </c>
      <c r="B19" s="79" t="s">
        <v>86</v>
      </c>
      <c r="C19" s="36">
        <v>0</v>
      </c>
      <c r="D19" s="37">
        <f>E19+F19</f>
        <v>9</v>
      </c>
      <c r="E19" s="37">
        <v>1</v>
      </c>
      <c r="F19" s="38">
        <v>8</v>
      </c>
    </row>
    <row r="20" spans="1:6" ht="17.25" customHeight="1">
      <c r="A20" s="154"/>
      <c r="B20" s="80" t="s">
        <v>87</v>
      </c>
      <c r="C20" s="39">
        <v>0</v>
      </c>
      <c r="D20" s="40">
        <f>E20+F20</f>
        <v>0</v>
      </c>
      <c r="E20" s="40">
        <v>0</v>
      </c>
      <c r="F20" s="41">
        <v>0</v>
      </c>
    </row>
    <row r="21" spans="1:6" ht="17.25" customHeight="1" thickBot="1">
      <c r="A21" s="155"/>
      <c r="B21" s="51" t="s">
        <v>84</v>
      </c>
      <c r="C21" s="52">
        <f>SUM(C19:C20)</f>
        <v>0</v>
      </c>
      <c r="D21" s="53">
        <f>SUM(D19:D20)</f>
        <v>9</v>
      </c>
      <c r="E21" s="53">
        <f>SUM(E19:E20)</f>
        <v>1</v>
      </c>
      <c r="F21" s="54">
        <f>SUM(F19:F20)</f>
        <v>8</v>
      </c>
    </row>
    <row r="22" spans="1:6" ht="17.25" customHeight="1" thickTop="1">
      <c r="A22" s="153" t="s">
        <v>88</v>
      </c>
      <c r="B22" s="79" t="s">
        <v>88</v>
      </c>
      <c r="C22" s="55">
        <v>43</v>
      </c>
      <c r="D22" s="56">
        <f>E22+F22</f>
        <v>58</v>
      </c>
      <c r="E22" s="56">
        <v>39</v>
      </c>
      <c r="F22" s="57">
        <v>19</v>
      </c>
    </row>
    <row r="23" spans="1:6" ht="17.25" customHeight="1">
      <c r="A23" s="154"/>
      <c r="B23" s="80" t="s">
        <v>89</v>
      </c>
      <c r="C23" s="58">
        <v>0</v>
      </c>
      <c r="D23" s="59">
        <f>E23+F23</f>
        <v>1</v>
      </c>
      <c r="E23" s="59">
        <v>0</v>
      </c>
      <c r="F23" s="60">
        <v>1</v>
      </c>
    </row>
    <row r="24" spans="1:6" ht="17.25" customHeight="1">
      <c r="A24" s="154"/>
      <c r="B24" s="80" t="s">
        <v>90</v>
      </c>
      <c r="C24" s="58">
        <v>0</v>
      </c>
      <c r="D24" s="59">
        <f>E24+F24</f>
        <v>1</v>
      </c>
      <c r="E24" s="59">
        <v>0</v>
      </c>
      <c r="F24" s="60">
        <v>1</v>
      </c>
    </row>
    <row r="25" spans="1:6" ht="17.25" customHeight="1" thickBot="1">
      <c r="A25" s="155"/>
      <c r="B25" s="51" t="s">
        <v>84</v>
      </c>
      <c r="C25" s="52">
        <f>SUM(C22:C24)</f>
        <v>43</v>
      </c>
      <c r="D25" s="53">
        <f>SUM(D22:D24)</f>
        <v>60</v>
      </c>
      <c r="E25" s="53">
        <f>SUM(E22:E24)</f>
        <v>39</v>
      </c>
      <c r="F25" s="54">
        <f>SUM(F22:F24)</f>
        <v>21</v>
      </c>
    </row>
    <row r="26" spans="1:6" ht="17.25" customHeight="1" thickTop="1">
      <c r="A26" s="153" t="s">
        <v>91</v>
      </c>
      <c r="B26" s="79" t="s">
        <v>92</v>
      </c>
      <c r="C26" s="55">
        <v>5</v>
      </c>
      <c r="D26" s="56">
        <f t="shared" ref="D26:D31" si="1">E26+F26</f>
        <v>19</v>
      </c>
      <c r="E26" s="56">
        <v>5</v>
      </c>
      <c r="F26" s="57">
        <v>14</v>
      </c>
    </row>
    <row r="27" spans="1:6" ht="17.25" customHeight="1">
      <c r="A27" s="154"/>
      <c r="B27" s="80" t="s">
        <v>93</v>
      </c>
      <c r="C27" s="58">
        <v>13</v>
      </c>
      <c r="D27" s="59">
        <f t="shared" si="1"/>
        <v>25</v>
      </c>
      <c r="E27" s="59">
        <v>6</v>
      </c>
      <c r="F27" s="60">
        <v>19</v>
      </c>
    </row>
    <row r="28" spans="1:6" ht="17.25" customHeight="1">
      <c r="A28" s="154"/>
      <c r="B28" s="80" t="s">
        <v>94</v>
      </c>
      <c r="C28" s="58">
        <v>1</v>
      </c>
      <c r="D28" s="59">
        <f t="shared" si="1"/>
        <v>4</v>
      </c>
      <c r="E28" s="59">
        <v>0</v>
      </c>
      <c r="F28" s="60">
        <v>4</v>
      </c>
    </row>
    <row r="29" spans="1:6" ht="17.25" customHeight="1">
      <c r="A29" s="154"/>
      <c r="B29" s="80" t="s">
        <v>95</v>
      </c>
      <c r="C29" s="58">
        <v>0</v>
      </c>
      <c r="D29" s="59">
        <f t="shared" si="1"/>
        <v>0</v>
      </c>
      <c r="E29" s="59">
        <v>0</v>
      </c>
      <c r="F29" s="60">
        <v>0</v>
      </c>
    </row>
    <row r="30" spans="1:6" ht="17.25" customHeight="1">
      <c r="A30" s="154"/>
      <c r="B30" s="80" t="s">
        <v>96</v>
      </c>
      <c r="C30" s="58">
        <v>2</v>
      </c>
      <c r="D30" s="59">
        <f t="shared" si="1"/>
        <v>12</v>
      </c>
      <c r="E30" s="59">
        <v>2</v>
      </c>
      <c r="F30" s="60">
        <v>10</v>
      </c>
    </row>
    <row r="31" spans="1:6" ht="17.25" customHeight="1">
      <c r="A31" s="154"/>
      <c r="B31" s="80" t="s">
        <v>97</v>
      </c>
      <c r="C31" s="61">
        <v>0</v>
      </c>
      <c r="D31" s="62">
        <f t="shared" si="1"/>
        <v>0</v>
      </c>
      <c r="E31" s="62">
        <v>0</v>
      </c>
      <c r="F31" s="63">
        <v>0</v>
      </c>
    </row>
    <row r="32" spans="1:6" ht="17.25" customHeight="1" thickBot="1">
      <c r="A32" s="155"/>
      <c r="B32" s="51" t="s">
        <v>84</v>
      </c>
      <c r="C32" s="52">
        <f>SUM(C26:C31)</f>
        <v>21</v>
      </c>
      <c r="D32" s="53">
        <f>SUM(D26:D31)</f>
        <v>60</v>
      </c>
      <c r="E32" s="53">
        <f>SUM(E26:E31)</f>
        <v>13</v>
      </c>
      <c r="F32" s="54">
        <f>SUM(F26:F31)</f>
        <v>47</v>
      </c>
    </row>
    <row r="33" spans="1:6" ht="17.25" customHeight="1" thickTop="1">
      <c r="A33" s="153" t="s">
        <v>98</v>
      </c>
      <c r="B33" s="79" t="s">
        <v>98</v>
      </c>
      <c r="C33" s="30">
        <v>2</v>
      </c>
      <c r="D33" s="31">
        <f>E33+F33</f>
        <v>13</v>
      </c>
      <c r="E33" s="31">
        <v>4</v>
      </c>
      <c r="F33" s="32">
        <v>9</v>
      </c>
    </row>
    <row r="34" spans="1:6" ht="17.25" customHeight="1">
      <c r="A34" s="154"/>
      <c r="B34" s="80" t="s">
        <v>99</v>
      </c>
      <c r="C34" s="33">
        <v>0</v>
      </c>
      <c r="D34" s="34">
        <f>E34+F34</f>
        <v>1</v>
      </c>
      <c r="E34" s="34">
        <v>0</v>
      </c>
      <c r="F34" s="35">
        <v>1</v>
      </c>
    </row>
    <row r="35" spans="1:6" ht="17.25" customHeight="1">
      <c r="A35" s="154"/>
      <c r="B35" s="80" t="s">
        <v>100</v>
      </c>
      <c r="C35" s="33">
        <v>1</v>
      </c>
      <c r="D35" s="34">
        <f>E35+F35</f>
        <v>10</v>
      </c>
      <c r="E35" s="34">
        <v>1</v>
      </c>
      <c r="F35" s="35">
        <v>9</v>
      </c>
    </row>
    <row r="36" spans="1:6" ht="17.25" customHeight="1">
      <c r="A36" s="154"/>
      <c r="B36" s="80" t="s">
        <v>101</v>
      </c>
      <c r="C36" s="33">
        <v>0</v>
      </c>
      <c r="D36" s="34">
        <f>E36+F36</f>
        <v>3</v>
      </c>
      <c r="E36" s="34">
        <v>0</v>
      </c>
      <c r="F36" s="35">
        <v>3</v>
      </c>
    </row>
    <row r="37" spans="1:6" ht="17.25" customHeight="1">
      <c r="A37" s="154"/>
      <c r="B37" s="80" t="s">
        <v>102</v>
      </c>
      <c r="C37" s="33">
        <v>3</v>
      </c>
      <c r="D37" s="34">
        <f>E37+F37</f>
        <v>9</v>
      </c>
      <c r="E37" s="34">
        <v>5</v>
      </c>
      <c r="F37" s="35">
        <v>4</v>
      </c>
    </row>
    <row r="38" spans="1:6" ht="17.25" customHeight="1" thickBot="1">
      <c r="A38" s="155"/>
      <c r="B38" s="51" t="s">
        <v>84</v>
      </c>
      <c r="C38" s="52">
        <f>SUM(C33:C37)</f>
        <v>6</v>
      </c>
      <c r="D38" s="53">
        <f>SUM(D33:D37)</f>
        <v>36</v>
      </c>
      <c r="E38" s="53">
        <f>SUM(E33:E37)</f>
        <v>10</v>
      </c>
      <c r="F38" s="54">
        <f>SUM(F33:F37)</f>
        <v>26</v>
      </c>
    </row>
    <row r="39" spans="1:6" ht="17.25" customHeight="1" thickTop="1">
      <c r="A39" s="153" t="s">
        <v>103</v>
      </c>
      <c r="B39" s="79" t="s">
        <v>104</v>
      </c>
      <c r="C39" s="64">
        <v>3</v>
      </c>
      <c r="D39" s="65">
        <f>E39+F39</f>
        <v>13</v>
      </c>
      <c r="E39" s="65">
        <v>1</v>
      </c>
      <c r="F39" s="66">
        <v>12</v>
      </c>
    </row>
    <row r="40" spans="1:6" ht="17.25" customHeight="1">
      <c r="A40" s="154"/>
      <c r="B40" s="80" t="s">
        <v>105</v>
      </c>
      <c r="C40" s="61">
        <v>6</v>
      </c>
      <c r="D40" s="62">
        <f>E40+F40</f>
        <v>13</v>
      </c>
      <c r="E40" s="62">
        <v>4</v>
      </c>
      <c r="F40" s="63">
        <v>9</v>
      </c>
    </row>
    <row r="41" spans="1:6" ht="17.25" customHeight="1">
      <c r="A41" s="154"/>
      <c r="B41" s="80" t="s">
        <v>106</v>
      </c>
      <c r="C41" s="33">
        <v>0</v>
      </c>
      <c r="D41" s="34">
        <f>E41+F41</f>
        <v>2</v>
      </c>
      <c r="E41" s="34">
        <v>0</v>
      </c>
      <c r="F41" s="35">
        <v>2</v>
      </c>
    </row>
    <row r="42" spans="1:6" ht="17.25" customHeight="1" thickBot="1">
      <c r="A42" s="155"/>
      <c r="B42" s="51" t="s">
        <v>84</v>
      </c>
      <c r="C42" s="52">
        <f>SUM(C39:C41)</f>
        <v>9</v>
      </c>
      <c r="D42" s="53">
        <f>SUM(D39:D41)</f>
        <v>28</v>
      </c>
      <c r="E42" s="53">
        <f>SUM(E39:E41)</f>
        <v>5</v>
      </c>
      <c r="F42" s="54">
        <f>SUM(F39:F41)</f>
        <v>23</v>
      </c>
    </row>
    <row r="43" spans="1:6" ht="17.25" customHeight="1" thickTop="1">
      <c r="A43" s="153" t="s">
        <v>107</v>
      </c>
      <c r="B43" s="79" t="s">
        <v>107</v>
      </c>
      <c r="C43" s="30">
        <v>13</v>
      </c>
      <c r="D43" s="31">
        <f>E43+F43</f>
        <v>31</v>
      </c>
      <c r="E43" s="31">
        <v>19</v>
      </c>
      <c r="F43" s="32">
        <v>12</v>
      </c>
    </row>
    <row r="44" spans="1:6" ht="17.25" customHeight="1">
      <c r="A44" s="154"/>
      <c r="B44" s="80" t="s">
        <v>108</v>
      </c>
      <c r="C44" s="33">
        <v>14</v>
      </c>
      <c r="D44" s="34">
        <f>E44+F44</f>
        <v>31</v>
      </c>
      <c r="E44" s="34">
        <v>15</v>
      </c>
      <c r="F44" s="82">
        <v>16</v>
      </c>
    </row>
    <row r="45" spans="1:6" ht="17.25" customHeight="1">
      <c r="A45" s="154"/>
      <c r="B45" s="80" t="s">
        <v>109</v>
      </c>
      <c r="C45" s="33">
        <v>2</v>
      </c>
      <c r="D45" s="34">
        <f>E45+F45</f>
        <v>10</v>
      </c>
      <c r="E45" s="34">
        <v>2</v>
      </c>
      <c r="F45" s="35">
        <v>8</v>
      </c>
    </row>
    <row r="46" spans="1:6" ht="17.25" customHeight="1" thickBot="1">
      <c r="A46" s="155"/>
      <c r="B46" s="51" t="s">
        <v>84</v>
      </c>
      <c r="C46" s="52">
        <f>SUM(C43:C45)</f>
        <v>29</v>
      </c>
      <c r="D46" s="53">
        <f>SUM(D43:D45)</f>
        <v>72</v>
      </c>
      <c r="E46" s="53">
        <f>SUM(E43:E45)</f>
        <v>36</v>
      </c>
      <c r="F46" s="54">
        <f>SUM(F43:F45)</f>
        <v>36</v>
      </c>
    </row>
    <row r="47" spans="1:6" ht="17.25" customHeight="1" thickTop="1" thickBot="1">
      <c r="A47" s="81" t="s">
        <v>113</v>
      </c>
      <c r="B47" s="67" t="s">
        <v>70</v>
      </c>
      <c r="C47" s="68">
        <f>C18+C21+C25+C32+C38+C42+C46</f>
        <v>327</v>
      </c>
      <c r="D47" s="69">
        <f>D18+D21+D25+D32+D38+D42+D46</f>
        <v>753</v>
      </c>
      <c r="E47" s="69">
        <f>E18+E21+E25+E32+E38+E42+E46</f>
        <v>306</v>
      </c>
      <c r="F47" s="70">
        <f>F18+F21+F25+F32+F38+F42+F46</f>
        <v>447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</vt:lpstr>
      <vt:lpstr>平成29年4月1日</vt:lpstr>
      <vt:lpstr>平成29年4月1日地区別人口世帯数【日本人】</vt:lpstr>
      <vt:lpstr>平成29年4月1日地区別人口世帯数【外国人】</vt:lpstr>
      <vt:lpstr>平成29年4月1日!Print_Area</vt:lpstr>
      <vt:lpstr>平成29年4月1日!Print_Titles</vt:lpstr>
      <vt:lpstr>平成29年4月1日地区別人口世帯数【外国人】!Print_Titles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2017-04-07T07:06:19Z</cp:lastPrinted>
  <dcterms:created xsi:type="dcterms:W3CDTF">2010-03-17T01:09:11Z</dcterms:created>
  <dcterms:modified xsi:type="dcterms:W3CDTF">2017-04-07T07:06:36Z</dcterms:modified>
</cp:coreProperties>
</file>