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'日本人（公表）'!$A$1:$BX$60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D57" i="98" l="1"/>
  <c r="D58" i="98"/>
  <c r="F58" i="102" l="1"/>
  <c r="D58" i="101"/>
  <c r="C58" i="102"/>
  <c r="E58" i="102"/>
  <c r="D58" i="102" l="1"/>
  <c r="K29" i="101" l="1"/>
  <c r="M29" i="102"/>
  <c r="J29" i="102"/>
  <c r="L29" i="102"/>
  <c r="K29" i="98"/>
  <c r="K29" i="102" l="1"/>
  <c r="F50" i="102" l="1"/>
  <c r="C50" i="102"/>
  <c r="D50" i="101"/>
  <c r="D50" i="98"/>
  <c r="E50" i="102"/>
  <c r="D50" i="102" s="1"/>
  <c r="F59" i="101"/>
  <c r="E59" i="101" l="1"/>
  <c r="F59" i="98"/>
  <c r="C59" i="98"/>
  <c r="E59" i="98"/>
  <c r="C59" i="101"/>
  <c r="J37" i="98"/>
  <c r="J47" i="98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3" i="98"/>
  <c r="AM32" i="98"/>
  <c r="BO32" i="98"/>
  <c r="Y33" i="98"/>
  <c r="BO33" i="98"/>
  <c r="Y34" i="98"/>
  <c r="BA22" i="98"/>
  <c r="K36" i="98"/>
  <c r="AT35" i="98"/>
  <c r="D38" i="98"/>
  <c r="BA24" i="98"/>
  <c r="K38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3" i="98"/>
  <c r="BO42" i="98"/>
  <c r="BA43" i="98"/>
  <c r="R44" i="98"/>
  <c r="K46" i="98"/>
  <c r="D48" i="98"/>
  <c r="D49" i="98"/>
  <c r="R48" i="98"/>
  <c r="BO49" i="98"/>
  <c r="R51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3" i="101"/>
  <c r="AM32" i="101"/>
  <c r="BO32" i="101"/>
  <c r="Y33" i="101"/>
  <c r="BO33" i="101"/>
  <c r="Y34" i="101"/>
  <c r="BA22" i="101"/>
  <c r="K36" i="101"/>
  <c r="AT35" i="101"/>
  <c r="D38" i="101"/>
  <c r="BA24" i="101"/>
  <c r="K38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9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2" i="101"/>
  <c r="D44" i="101"/>
  <c r="K45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4" i="101"/>
  <c r="Y35" i="101"/>
  <c r="D42" i="101"/>
  <c r="BO41" i="101"/>
  <c r="D54" i="101"/>
  <c r="AT41" i="101"/>
  <c r="K43" i="101"/>
  <c r="BO42" i="101"/>
  <c r="BA43" i="101"/>
  <c r="R44" i="101"/>
  <c r="K46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2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1" i="98"/>
  <c r="K42" i="98"/>
  <c r="D44" i="98"/>
  <c r="BA42" i="98"/>
  <c r="R43" i="98"/>
  <c r="K45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2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9" i="101"/>
  <c r="BH38" i="101"/>
  <c r="AT39" i="101"/>
  <c r="K41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30" i="98"/>
  <c r="R29" i="98"/>
  <c r="AT29" i="98"/>
  <c r="BA17" i="98"/>
  <c r="D32" i="98"/>
  <c r="K31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4" i="98"/>
  <c r="AF33" i="98"/>
  <c r="AM33" i="98"/>
  <c r="K35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40" i="98"/>
  <c r="R39" i="98"/>
  <c r="BO39" i="98"/>
  <c r="D42" i="98"/>
  <c r="BO40" i="98"/>
  <c r="BA41" i="98"/>
  <c r="R42" i="98"/>
  <c r="AT42" i="98"/>
  <c r="D45" i="98"/>
  <c r="K44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30" i="101"/>
  <c r="R29" i="101"/>
  <c r="BA17" i="101"/>
  <c r="K31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5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40" i="101"/>
  <c r="R39" i="101"/>
  <c r="BO39" i="101"/>
  <c r="BO40" i="101"/>
  <c r="D43" i="101"/>
  <c r="BA41" i="101"/>
  <c r="R42" i="101"/>
  <c r="AT42" i="101"/>
  <c r="D45" i="101"/>
  <c r="K44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9" i="101" l="1"/>
  <c r="J47" i="101" l="1"/>
  <c r="L47" i="101"/>
  <c r="J37" i="101"/>
  <c r="L37" i="101"/>
  <c r="L25" i="101"/>
  <c r="J25" i="101"/>
  <c r="M47" i="101"/>
  <c r="M25" i="101"/>
  <c r="M37" i="101"/>
  <c r="K47" i="101" l="1"/>
  <c r="K37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1" i="102"/>
  <c r="E41" i="102"/>
  <c r="J31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5" i="102"/>
  <c r="Z17" i="102"/>
  <c r="BN26" i="102"/>
  <c r="BC27" i="102"/>
  <c r="M39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30" i="102"/>
  <c r="J39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6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4" i="102"/>
  <c r="M44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40" i="102"/>
  <c r="L26" i="102"/>
  <c r="L43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3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3" i="102"/>
  <c r="S16" i="102"/>
  <c r="Q20" i="102"/>
  <c r="Q47" i="102"/>
  <c r="Z25" i="102"/>
  <c r="AZ11" i="102"/>
  <c r="BN6" i="102"/>
  <c r="J32" i="102"/>
  <c r="E29" i="102"/>
  <c r="E15" i="102"/>
  <c r="J42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5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6" i="102"/>
  <c r="AZ23" i="102"/>
  <c r="BG37" i="102"/>
  <c r="AS38" i="102"/>
  <c r="AS41" i="102"/>
  <c r="J46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4" i="102"/>
  <c r="S46" i="102"/>
  <c r="BP47" i="102"/>
  <c r="Q17" i="101"/>
  <c r="AS10" i="102"/>
  <c r="AS14" i="102"/>
  <c r="AZ8" i="102"/>
  <c r="X23" i="102"/>
  <c r="AS25" i="102"/>
  <c r="AZ16" i="102"/>
  <c r="J38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6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2" i="102"/>
  <c r="M42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40" i="102"/>
  <c r="J24" i="102"/>
  <c r="E37" i="102"/>
  <c r="E23" i="102"/>
  <c r="BQ21" i="98"/>
  <c r="F40" i="102"/>
  <c r="M35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1" i="102"/>
  <c r="K41" i="102" s="1"/>
  <c r="S53" i="101"/>
  <c r="Q14" i="102"/>
  <c r="BJ25" i="102"/>
  <c r="BJ6" i="102"/>
  <c r="AH7" i="102"/>
  <c r="BJ14" i="102"/>
  <c r="AV43" i="98"/>
  <c r="S39" i="102"/>
  <c r="R39" i="102" s="1"/>
  <c r="AS34" i="102"/>
  <c r="L38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4" i="102"/>
  <c r="L31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30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4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4" i="102"/>
  <c r="S11" i="102"/>
  <c r="BB12" i="102"/>
  <c r="E53" i="102"/>
  <c r="J45" i="102"/>
  <c r="J41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9" i="102"/>
  <c r="AL23" i="102"/>
  <c r="Q33" i="102"/>
  <c r="AZ26" i="102"/>
  <c r="Q40" i="102"/>
  <c r="AZ41" i="102"/>
  <c r="AZ47" i="101"/>
  <c r="L36" i="102"/>
  <c r="S31" i="102"/>
  <c r="T41" i="98"/>
  <c r="AU24" i="98"/>
  <c r="E39" i="102"/>
  <c r="AH11" i="102"/>
  <c r="AA16" i="102"/>
  <c r="AA17" i="102"/>
  <c r="BJ17" i="102"/>
  <c r="T21" i="102"/>
  <c r="J30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1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3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3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2" i="102"/>
  <c r="S8" i="102"/>
  <c r="T10" i="102"/>
  <c r="Q19" i="102"/>
  <c r="Q28" i="98"/>
  <c r="S23" i="102"/>
  <c r="S28" i="98"/>
  <c r="AZ14" i="102"/>
  <c r="AZ21" i="101"/>
  <c r="AZ25" i="102"/>
  <c r="AZ28" i="101"/>
  <c r="J40" i="102"/>
  <c r="Q48" i="102"/>
  <c r="Q53" i="101"/>
  <c r="C8" i="102"/>
  <c r="L19" i="102"/>
  <c r="L8" i="102"/>
  <c r="F52" i="102"/>
  <c r="F44" i="102"/>
  <c r="F14" i="102"/>
  <c r="F7" i="102"/>
  <c r="M38" i="102"/>
  <c r="T6" i="102"/>
  <c r="Q17" i="98"/>
  <c r="T7" i="102"/>
  <c r="T19" i="102"/>
  <c r="M47" i="98"/>
  <c r="Q9" i="102"/>
  <c r="M13" i="102"/>
  <c r="L35" i="102"/>
  <c r="M9" i="102"/>
  <c r="T17" i="98"/>
  <c r="L22" i="102"/>
  <c r="L7" i="102"/>
  <c r="L25" i="98"/>
  <c r="M23" i="102"/>
  <c r="E31" i="102"/>
  <c r="L47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7" i="98"/>
  <c r="M33" i="102"/>
  <c r="M37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6" i="102"/>
  <c r="BC28" i="101"/>
  <c r="Q41" i="98"/>
  <c r="AN23" i="102"/>
  <c r="BJ28" i="101"/>
  <c r="BC7" i="102"/>
  <c r="BC13" i="101"/>
  <c r="S12" i="102"/>
  <c r="AN13" i="102"/>
  <c r="L32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5" i="102"/>
  <c r="C59" i="102" l="1"/>
  <c r="X52" i="98"/>
  <c r="Y9" i="102"/>
  <c r="AM30" i="102"/>
  <c r="AF24" i="102"/>
  <c r="Y13" i="102"/>
  <c r="R35" i="102"/>
  <c r="BO39" i="102"/>
  <c r="K45" i="102"/>
  <c r="Y17" i="102"/>
  <c r="BA27" i="102"/>
  <c r="BA18" i="102"/>
  <c r="BA35" i="102"/>
  <c r="BO18" i="102"/>
  <c r="AF18" i="102"/>
  <c r="AF16" i="102"/>
  <c r="BA19" i="102"/>
  <c r="AF26" i="102"/>
  <c r="R45" i="102"/>
  <c r="K30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6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4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40" i="102"/>
  <c r="BO19" i="102"/>
  <c r="R16" i="102"/>
  <c r="R47" i="102"/>
  <c r="BH15" i="102"/>
  <c r="R31" i="102"/>
  <c r="AH52" i="101"/>
  <c r="BX5" i="101" s="1"/>
  <c r="F18" i="103" s="1"/>
  <c r="BO26" i="102"/>
  <c r="K44" i="102"/>
  <c r="D34" i="102"/>
  <c r="Y21" i="102"/>
  <c r="BA14" i="102"/>
  <c r="AF22" i="102"/>
  <c r="K17" i="102"/>
  <c r="AU43" i="102"/>
  <c r="BA44" i="102"/>
  <c r="BA24" i="102"/>
  <c r="Y18" i="102"/>
  <c r="D14" i="102"/>
  <c r="R8" i="102"/>
  <c r="K43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2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7" i="102"/>
  <c r="AT43" i="98"/>
  <c r="R11" i="102"/>
  <c r="BO21" i="98"/>
  <c r="AM35" i="101"/>
  <c r="K31" i="102"/>
  <c r="D10" i="102"/>
  <c r="BH6" i="102"/>
  <c r="BG39" i="102"/>
  <c r="AT24" i="98"/>
  <c r="BC52" i="98"/>
  <c r="BX8" i="98" s="1"/>
  <c r="F8" i="103" s="1"/>
  <c r="AL24" i="102"/>
  <c r="AH36" i="102"/>
  <c r="K32" i="102"/>
  <c r="AH52" i="98"/>
  <c r="BX5" i="98" s="1"/>
  <c r="F5" i="103" s="1"/>
  <c r="BH16" i="101"/>
  <c r="AT16" i="102"/>
  <c r="J47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5" i="102"/>
  <c r="AT24" i="101"/>
  <c r="D51" i="102"/>
  <c r="Y30" i="98"/>
  <c r="R7" i="102"/>
  <c r="BO38" i="98"/>
  <c r="K39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6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7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7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7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7" i="102"/>
  <c r="K38" i="102"/>
  <c r="Y15" i="102"/>
  <c r="Z19" i="102"/>
  <c r="AF30" i="102"/>
  <c r="AG36" i="102"/>
  <c r="AO24" i="102"/>
  <c r="J37" i="102"/>
  <c r="BB47" i="102"/>
  <c r="BA41" i="102"/>
  <c r="BO28" i="102"/>
  <c r="BH16" i="98"/>
  <c r="S53" i="102"/>
  <c r="R44" i="102"/>
  <c r="K33" i="102"/>
  <c r="M37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7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7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9" i="102" s="1"/>
  <c r="D6" i="98" l="1"/>
  <c r="D59" i="98" s="1"/>
  <c r="E6" i="102"/>
  <c r="E59" i="102" s="1"/>
  <c r="D6" i="102" l="1"/>
  <c r="D59" i="102" s="1"/>
  <c r="BU4" i="98" l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<sst xmlns="http://schemas.openxmlformats.org/spreadsheetml/2006/main" count="1568" uniqueCount="487">
  <si>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</si>
  <si>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</si>
  <si>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</si>
  <si>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</si>
  <si>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</si>
  <si>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</si>
  <si>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</si>
  <si>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</si>
  <si>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</si>
  <si>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</si>
  <si>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</si>
  <si>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</si>
  <si>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</si>
  <si>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</si>
  <si>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</si>
  <si>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</si>
  <si>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</si>
  <si>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</si>
  <si>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</si>
  <si>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</si>
  <si>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</si>
  <si>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</si>
  <si>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</si>
  <si>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</si>
  <si>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</si>
  <si>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</si>
  <si>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</si>
  <si>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</si>
  <si>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</si>
  <si>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</si>
  <si>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</si>
  <si>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</si>
  <si>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</si>
  <si>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</si>
  <si>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</si>
  <si>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</si>
  <si>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</si>
  <si>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</si>
  <si>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</si>
  <si>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</si>
  <si>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</si>
  <si>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</si>
  <si>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</si>
  <si>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</si>
  <si>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</si>
  <si>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</si>
  <si>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</si>
  <si>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</si>
  <si>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</si>
  <si>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</si>
  <si>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</si>
  <si>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</si>
  <si>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</si>
  <si>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</si>
  <si>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</si>
  <si>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</si>
  <si>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</si>
  <si>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</si>
  <si>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</si>
  <si>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</si>
  <si>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</si>
  <si>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</si>
  <si>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</si>
  <si>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</si>
  <si>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</si>
  <si>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</si>
  <si>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</si>
  <si>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</si>
  <si>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</si>
  <si>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</si>
  <si>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</si>
  <si>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</si>
  <si>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</si>
  <si>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</si>
  <si>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</si>
  <si>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</si>
  <si>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</si>
  <si>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</si>
  <si>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</si>
  <si>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</si>
  <si>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</si>
  <si>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</si>
  <si>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</si>
  <si>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</si>
  <si>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</si>
  <si>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</si>
  <si>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</si>
  <si>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</si>
  <si>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</si>
  <si>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</si>
  <si>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</si>
  <si>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</si>
  <si>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</si>
  <si>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</si>
  <si>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</si>
  <si>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</si>
  <si>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</si>
  <si>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</si>
  <si>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</si>
  <si>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</si>
  <si>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</si>
  <si>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</si>
  <si>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</si>
  <si>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</si>
  <si>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</si>
  <si>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</si>
  <si>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</si>
  <si>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</si>
  <si>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</si>
  <si>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</si>
  <si>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</si>
  <si>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</si>
  <si>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</si>
  <si>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</si>
  <si>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</si>
  <si>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</si>
  <si>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</si>
  <si>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</si>
  <si>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</si>
  <si>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</si>
  <si>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</si>
  <si>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</si>
  <si>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</si>
  <si>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</si>
  <si>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</si>
  <si>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</si>
  <si>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</si>
  <si>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</si>
  <si>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</si>
  <si>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</si>
  <si>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</si>
  <si>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</si>
  <si>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</si>
  <si>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</si>
  <si>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</si>
  <si>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</si>
  <si>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</si>
  <si>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</si>
  <si>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</si>
  <si>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</si>
  <si>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</si>
  <si>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</si>
  <si>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</si>
  <si>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</si>
  <si>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</si>
  <si>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</si>
  <si>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</si>
  <si>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</si>
  <si>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</si>
  <si>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</si>
  <si>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</si>
  <si>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</si>
  <si>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</si>
  <si>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</si>
  <si>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</si>
  <si>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</si>
  <si>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</si>
  <si>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</si>
  <si>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</si>
  <si>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</si>
  <si>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</si>
  <si>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</si>
  <si>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</si>
  <si>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</si>
  <si>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</si>
  <si>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</si>
  <si>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</si>
  <si>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</si>
  <si>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</si>
  <si>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</si>
  <si>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</si>
  <si>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</si>
  <si>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</si>
  <si>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</si>
  <si>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</si>
  <si>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</si>
  <si>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</si>
  <si>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</si>
  <si>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</si>
  <si>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</si>
  <si>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</si>
  <si>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</si>
  <si>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</si>
  <si>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</si>
  <si>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</si>
  <si>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</si>
  <si>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</si>
  <si>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</si>
  <si>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</si>
  <si>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</si>
  <si>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</si>
  <si>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</si>
  <si>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</si>
  <si>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</si>
  <si>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</si>
  <si>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</si>
  <si>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</si>
  <si>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</si>
  <si>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</si>
  <si>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</si>
  <si>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</si>
  <si>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</si>
  <si>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</si>
  <si>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</si>
  <si>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</si>
  <si>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</si>
  <si>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</si>
  <si>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</si>
  <si>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</si>
  <si>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</si>
  <si>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</si>
  <si>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</si>
  <si>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</si>
  <si>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</si>
  <si>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</si>
  <si>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</si>
  <si>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</si>
  <si>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</si>
  <si>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</si>
  <si>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</si>
  <si>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</si>
  <si>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</si>
  <si>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</si>
  <si>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</si>
  <si>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</si>
  <si>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</si>
  <si>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</si>
  <si>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</si>
  <si>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</si>
  <si>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</si>
  <si>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</si>
  <si>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</si>
  <si>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</si>
  <si>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</si>
  <si>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</si>
  <si>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</si>
  <si>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</si>
  <si>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</si>
  <si>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</si>
  <si>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</si>
  <si>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</si>
  <si>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</si>
  <si>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</si>
  <si>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</si>
  <si>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</si>
  <si>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</si>
  <si>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</si>
  <si>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</si>
  <si>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</si>
  <si>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</si>
  <si>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</si>
  <si>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</si>
  <si>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</si>
  <si>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</si>
  <si>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</si>
  <si>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</si>
  <si>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</si>
  <si>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</si>
  <si>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</si>
  <si>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</si>
  <si>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</si>
  <si>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</si>
  <si>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</si>
  <si>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</si>
  <si>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</si>
  <si>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</si>
  <si>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</si>
  <si>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</si>
  <si>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</si>
  <si>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</si>
  <si>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</si>
  <si>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</si>
  <si>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</si>
  <si>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</si>
  <si>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</si>
  <si>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</si>
  <si>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</si>
  <si>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</si>
  <si>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</si>
  <si>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</si>
  <si>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</si>
  <si>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</si>
  <si>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</si>
  <si>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</si>
  <si>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</si>
  <si>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</si>
  <si>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</si>
  <si>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</si>
  <si>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</si>
  <si>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</si>
  <si>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</si>
  <si>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</si>
  <si>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</si>
  <si>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</si>
  <si>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</si>
  <si>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</si>
  <si>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</si>
  <si>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</si>
  <si>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</si>
  <si>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</si>
  <si>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</si>
  <si>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</si>
  <si>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</si>
  <si>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</si>
  <si>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</si>
  <si>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</si>
  <si>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</si>
  <si>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</si>
  <si>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</si>
  <si>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</si>
  <si>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</si>
  <si>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</si>
  <si>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</si>
  <si>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</si>
  <si>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</si>
  <si>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</si>
  <si>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</si>
  <si>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</si>
  <si>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</si>
  <si>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</si>
  <si>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</si>
  <si>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</si>
  <si>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</si>
  <si>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</si>
  <si>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</si>
  <si>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</si>
  <si>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</si>
  <si>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</si>
  <si>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</si>
  <si>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</si>
  <si>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</si>
  <si>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</si>
  <si>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</si>
  <si>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</si>
  <si>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</si>
  <si>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</si>
  <si>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</si>
  <si>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</si>
  <si>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</si>
  <si>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</si>
  <si>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</si>
  <si>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</si>
  <si>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</si>
  <si>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</si>
  <si>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</si>
  <si>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</si>
  <si>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</si>
  <si>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</si>
  <si>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</si>
  <si>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</si>
  <si>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</si>
  <si>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</si>
  <si>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</si>
  <si>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</si>
  <si>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</si>
  <si>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</si>
  <si>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</si>
  <si>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</si>
  <si>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</si>
  <si>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</si>
  <si>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</si>
  <si>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</si>
  <si>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</si>
  <si>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</si>
  <si>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</si>
  <si>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</si>
  <si>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</si>
  <si>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</si>
  <si>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</si>
  <si>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</si>
  <si>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</si>
  <si>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</si>
  <si>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</si>
  <si>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</si>
  <si>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</si>
  <si>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</si>
  <si>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</si>
  <si>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</si>
  <si>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</si>
  <si>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</si>
  <si>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</si>
  <si>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</si>
  <si>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</si>
  <si>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</si>
  <si>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</si>
  <si>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</si>
  <si>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</si>
  <si>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</si>
  <si>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</si>
  <si>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</si>
  <si>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</si>
  <si>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</si>
  <si>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</si>
  <si>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</si>
  <si>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</si>
  <si>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</si>
  <si>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</si>
  <si>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</si>
  <si>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</si>
  <si>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</si>
  <si>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</si>
  <si>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</si>
  <si>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</si>
  <si>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</si>
  <si>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</si>
  <si>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</si>
  <si>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</si>
  <si>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</si>
  <si>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</si>
  <si>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</si>
  <si>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</si>
  <si>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</si>
  <si>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</si>
  <si>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</si>
  <si>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</si>
  <si>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</si>
  <si>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</si>
  <si>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</si>
  <si>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</si>
  <si>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</si>
  <si>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</si>
  <si>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</si>
  <si>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</si>
  <si>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</si>
  <si>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</si>
  <si>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</si>
  <si>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</si>
  <si>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</si>
  <si>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</si>
  <si>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</si>
  <si>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</si>
  <si>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</si>
  <si>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</si>
  <si>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</si>
  <si>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</si>
  <si>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</si>
  <si>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</si>
  <si>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</si>
  <si>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</si>
  <si>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</si>
  <si>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</si>
  <si>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</si>
  <si>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</si>
  <si>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</si>
  <si>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</si>
  <si>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</si>
  <si>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</si>
  <si>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</si>
  <si>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</si>
  <si>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</si>
  <si>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</si>
  <si>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</si>
  <si>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</si>
  <si>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</si>
  <si>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</si>
  <si>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</si>
  <si>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</si>
  <si>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</si>
  <si>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</si>
  <si>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</si>
  <si>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</si>
  <si>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</si>
  <si>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</si>
  <si>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</si>
  <si>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</si>
  <si>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</si>
  <si>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</si>
  <si>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</si>
  <si>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</si>
  <si>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</si>
  <si>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</si>
  <si>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</si>
  <si>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</si>
  <si>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</si>
  <si>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</si>
  <si>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</si>
  <si>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</si>
  <si>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</si>
  <si>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米倉北</t>
    <rPh sb="2" eb="3">
      <t>キタ</t>
    </rPh>
    <phoneticPr fontId="5"/>
  </si>
  <si>
    <t>米倉南</t>
    <rPh sb="2" eb="3">
      <t>ミナミ</t>
    </rPh>
    <phoneticPr fontId="5"/>
  </si>
  <si>
    <t>米倉南</t>
    <rPh sb="0" eb="2">
      <t>ヨネクラ</t>
    </rPh>
    <rPh sb="2" eb="3">
      <t>ミナミ</t>
    </rPh>
    <phoneticPr fontId="5"/>
  </si>
  <si>
    <t>米倉北</t>
    <rPh sb="0" eb="2">
      <t>ヨネクラ</t>
    </rPh>
    <rPh sb="2" eb="3">
      <t>キタ</t>
    </rPh>
    <phoneticPr fontId="5"/>
  </si>
  <si>
    <t>本鹿島</t>
    <rPh sb="0" eb="1">
      <t>モト</t>
    </rPh>
    <rPh sb="1" eb="3">
      <t>カシマ</t>
    </rPh>
    <phoneticPr fontId="5"/>
  </si>
  <si>
    <t>本鹿島</t>
    <rPh sb="0" eb="1">
      <t>モト</t>
    </rPh>
    <rPh sb="1" eb="2">
      <t>シカ</t>
    </rPh>
    <rPh sb="2" eb="3">
      <t>シマ</t>
    </rPh>
    <phoneticPr fontId="5"/>
  </si>
  <si>
    <t>令和3年10月1日住民基本台帳人口(日本人)</t>
  </si>
  <si>
    <t>令和3年10月1日住民基本台帳人口(外国人)</t>
  </si>
  <si>
    <t>令和3年10月1日住民基本台帳人口（日本人+外国人）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</si>
</sst>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9"/>
  <sheetViews>
    <sheetView tabSelected="1" view="pageBreakPreview" zoomScale="120" zoomScaleNormal="100" zoomScaleSheetLayoutView="12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199</v>
      </c>
      <c r="BT1" s="102" t="str">
        <f>I2</f>
        <v>令和3年10月1日住民基本台帳人口(日本人)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484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令和3年10月1日住民基本台帳人口(日本人)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令和3年10月1日住民基本台帳人口(日本人)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令和3年10月1日住民基本台帳人口(日本人)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令和3年10月1日住民基本台帳人口(日本人)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32384</v>
      </c>
      <c r="BV4" s="56">
        <f>Y52</f>
        <v>76585</v>
      </c>
      <c r="BW4" s="56">
        <f>Z52</f>
        <v>37682</v>
      </c>
      <c r="BX4" s="56">
        <f>AA52</f>
        <v>38903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2208</v>
      </c>
      <c r="BV5" s="56">
        <f>AF52</f>
        <v>5684</v>
      </c>
      <c r="BW5" s="56">
        <f>AG52</f>
        <v>2761</v>
      </c>
      <c r="BX5" s="56">
        <f>AH52</f>
        <v>2923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v>291</v>
      </c>
      <c r="D6" s="34">
        <f>E6+F6</f>
        <v>590</v>
      </c>
      <c r="E6" s="33">
        <v>295</v>
      </c>
      <c r="F6" s="33">
        <v>295</v>
      </c>
      <c r="G6" s="85"/>
      <c r="H6" s="99" t="s">
        <v>275</v>
      </c>
      <c r="I6" s="39" t="s">
        <v>95</v>
      </c>
      <c r="J6" s="33">
        <v>370</v>
      </c>
      <c r="K6" s="34">
        <f t="shared" ref="K6:K24" si="0">L6+M6</f>
        <v>940</v>
      </c>
      <c r="L6" s="33">
        <v>452</v>
      </c>
      <c r="M6" s="33">
        <v>488</v>
      </c>
      <c r="N6" s="46"/>
      <c r="O6" s="99" t="s">
        <v>278</v>
      </c>
      <c r="P6" s="57" t="s">
        <v>107</v>
      </c>
      <c r="Q6" s="33">
        <v>53</v>
      </c>
      <c r="R6" s="34">
        <f t="shared" ref="R6:R16" si="1">S6+T6</f>
        <v>150</v>
      </c>
      <c r="S6" s="33">
        <v>70</v>
      </c>
      <c r="T6" s="33">
        <v>80</v>
      </c>
      <c r="U6" s="46"/>
      <c r="V6" s="99" t="s">
        <v>282</v>
      </c>
      <c r="W6" s="58" t="s">
        <v>472</v>
      </c>
      <c r="X6" s="33">
        <v>340</v>
      </c>
      <c r="Y6" s="34">
        <f t="shared" ref="Y6:Y18" si="2">Z6+AA6</f>
        <v>818</v>
      </c>
      <c r="Z6" s="33">
        <v>410</v>
      </c>
      <c r="AA6" s="33">
        <v>408</v>
      </c>
      <c r="AB6" s="51"/>
      <c r="AC6" s="106" t="s">
        <v>285</v>
      </c>
      <c r="AD6" s="59" t="s">
        <v>125</v>
      </c>
      <c r="AE6" s="33">
        <v>48</v>
      </c>
      <c r="AF6" s="34">
        <f t="shared" ref="AF6:AF27" si="3">AG6+AH6</f>
        <v>129</v>
      </c>
      <c r="AG6" s="33">
        <v>68</v>
      </c>
      <c r="AH6" s="33">
        <v>61</v>
      </c>
      <c r="AI6" s="60"/>
      <c r="AJ6" s="112" t="s">
        <v>286</v>
      </c>
      <c r="AK6" s="61" t="s">
        <v>136</v>
      </c>
      <c r="AL6" s="33">
        <v>58</v>
      </c>
      <c r="AM6" s="34">
        <f t="shared" ref="AM6:AM23" si="4">AN6+AO6</f>
        <v>201</v>
      </c>
      <c r="AN6" s="33">
        <v>90</v>
      </c>
      <c r="AO6" s="33">
        <v>111</v>
      </c>
      <c r="AP6" s="60"/>
      <c r="AQ6" s="112" t="s">
        <v>208</v>
      </c>
      <c r="AR6" s="58" t="s">
        <v>209</v>
      </c>
      <c r="AS6" s="33">
        <v>34</v>
      </c>
      <c r="AT6" s="34">
        <f t="shared" ref="AT6:AT14" si="5">AU6+AV6</f>
        <v>56</v>
      </c>
      <c r="AU6" s="33">
        <v>26</v>
      </c>
      <c r="AV6" s="33">
        <v>30</v>
      </c>
      <c r="AW6" s="60"/>
      <c r="AX6" s="109" t="s">
        <v>291</v>
      </c>
      <c r="AY6" s="58" t="s">
        <v>156</v>
      </c>
      <c r="AZ6" s="33">
        <v>58</v>
      </c>
      <c r="BA6" s="34">
        <f t="shared" ref="BA6:BA12" si="6">BB6+BC6</f>
        <v>132</v>
      </c>
      <c r="BB6" s="33">
        <v>70</v>
      </c>
      <c r="BC6" s="33">
        <v>62</v>
      </c>
      <c r="BD6" s="60"/>
      <c r="BE6" s="109" t="s">
        <v>293</v>
      </c>
      <c r="BF6" s="58" t="s">
        <v>20</v>
      </c>
      <c r="BG6" s="33">
        <v>69</v>
      </c>
      <c r="BH6" s="34">
        <f t="shared" ref="BH6:BH15" si="7">BI6+BJ6</f>
        <v>166</v>
      </c>
      <c r="BI6" s="33">
        <v>80</v>
      </c>
      <c r="BJ6" s="33">
        <v>86</v>
      </c>
      <c r="BK6" s="60"/>
      <c r="BL6" s="109" t="s">
        <v>296</v>
      </c>
      <c r="BM6" s="58" t="s">
        <v>174</v>
      </c>
      <c r="BN6" s="33">
        <v>102</v>
      </c>
      <c r="BO6" s="34">
        <f t="shared" ref="BO6:BO20" si="8">BP6+BQ6</f>
        <v>270</v>
      </c>
      <c r="BP6" s="33">
        <v>126</v>
      </c>
      <c r="BQ6" s="33">
        <v>144</v>
      </c>
      <c r="BR6" s="60"/>
      <c r="BS6" s="124" t="str">
        <f>AJ52</f>
        <v>三本木地域合計</v>
      </c>
      <c r="BT6" s="124"/>
      <c r="BU6" s="56">
        <f>AL52</f>
        <v>2660</v>
      </c>
      <c r="BV6" s="56">
        <f>AM52</f>
        <v>7482</v>
      </c>
      <c r="BW6" s="56">
        <f>AN52</f>
        <v>3756</v>
      </c>
      <c r="BX6" s="56">
        <f>AO52</f>
        <v>3726</v>
      </c>
    </row>
    <row r="7" spans="1:76" s="54" customFormat="1" ht="13.5" customHeight="1" x14ac:dyDescent="0.15">
      <c r="A7" s="100"/>
      <c r="B7" s="39" t="s">
        <v>328</v>
      </c>
      <c r="C7" s="33">
        <v>220</v>
      </c>
      <c r="D7" s="34">
        <f t="shared" ref="D7:D25" si="9">E7+F7</f>
        <v>497</v>
      </c>
      <c r="E7" s="33">
        <v>241</v>
      </c>
      <c r="F7" s="33">
        <v>256</v>
      </c>
      <c r="G7" s="46"/>
      <c r="H7" s="100"/>
      <c r="I7" s="39" t="s">
        <v>96</v>
      </c>
      <c r="J7" s="33">
        <v>635</v>
      </c>
      <c r="K7" s="34">
        <f t="shared" si="0"/>
        <v>1499</v>
      </c>
      <c r="L7" s="33">
        <v>688</v>
      </c>
      <c r="M7" s="33">
        <v>811</v>
      </c>
      <c r="N7" s="46"/>
      <c r="O7" s="100"/>
      <c r="P7" s="58" t="s">
        <v>383</v>
      </c>
      <c r="Q7" s="33">
        <v>76</v>
      </c>
      <c r="R7" s="34">
        <f t="shared" si="1"/>
        <v>230</v>
      </c>
      <c r="S7" s="33">
        <v>116</v>
      </c>
      <c r="T7" s="33">
        <v>114</v>
      </c>
      <c r="U7" s="46"/>
      <c r="V7" s="100"/>
      <c r="W7" s="58" t="s">
        <v>473</v>
      </c>
      <c r="X7" s="33">
        <v>371</v>
      </c>
      <c r="Y7" s="34">
        <f t="shared" si="2"/>
        <v>899</v>
      </c>
      <c r="Z7" s="33">
        <v>491</v>
      </c>
      <c r="AA7" s="33">
        <v>408</v>
      </c>
      <c r="AB7" s="51"/>
      <c r="AC7" s="107"/>
      <c r="AD7" s="59" t="s">
        <v>152</v>
      </c>
      <c r="AE7" s="33">
        <v>20</v>
      </c>
      <c r="AF7" s="34">
        <f t="shared" si="3"/>
        <v>48</v>
      </c>
      <c r="AG7" s="33">
        <v>22</v>
      </c>
      <c r="AH7" s="33">
        <v>26</v>
      </c>
      <c r="AI7" s="60"/>
      <c r="AJ7" s="130"/>
      <c r="AK7" s="61" t="s">
        <v>137</v>
      </c>
      <c r="AL7" s="33">
        <v>30</v>
      </c>
      <c r="AM7" s="34">
        <f t="shared" si="4"/>
        <v>106</v>
      </c>
      <c r="AN7" s="33">
        <v>53</v>
      </c>
      <c r="AO7" s="33">
        <v>53</v>
      </c>
      <c r="AP7" s="60"/>
      <c r="AQ7" s="130"/>
      <c r="AR7" s="58" t="s">
        <v>211</v>
      </c>
      <c r="AS7" s="33">
        <v>416</v>
      </c>
      <c r="AT7" s="34">
        <f t="shared" si="5"/>
        <v>1055</v>
      </c>
      <c r="AU7" s="33">
        <v>504</v>
      </c>
      <c r="AV7" s="33">
        <v>551</v>
      </c>
      <c r="AW7" s="60"/>
      <c r="AX7" s="110"/>
      <c r="AY7" s="58" t="s">
        <v>157</v>
      </c>
      <c r="AZ7" s="33">
        <v>51</v>
      </c>
      <c r="BA7" s="34">
        <f t="shared" si="6"/>
        <v>125</v>
      </c>
      <c r="BB7" s="33">
        <v>66</v>
      </c>
      <c r="BC7" s="33">
        <v>59</v>
      </c>
      <c r="BD7" s="60"/>
      <c r="BE7" s="110"/>
      <c r="BF7" s="58" t="s">
        <v>21</v>
      </c>
      <c r="BG7" s="33">
        <v>135</v>
      </c>
      <c r="BH7" s="34">
        <f t="shared" si="7"/>
        <v>239</v>
      </c>
      <c r="BI7" s="33">
        <v>122</v>
      </c>
      <c r="BJ7" s="33">
        <v>117</v>
      </c>
      <c r="BK7" s="60"/>
      <c r="BL7" s="110"/>
      <c r="BM7" s="58" t="s">
        <v>175</v>
      </c>
      <c r="BN7" s="33">
        <v>39</v>
      </c>
      <c r="BO7" s="34">
        <f t="shared" si="8"/>
        <v>104</v>
      </c>
      <c r="BP7" s="33">
        <v>50</v>
      </c>
      <c r="BQ7" s="33">
        <v>54</v>
      </c>
      <c r="BR7" s="60"/>
      <c r="BS7" s="124" t="str">
        <f>AQ52</f>
        <v>鹿島台地域合計</v>
      </c>
      <c r="BT7" s="124"/>
      <c r="BU7" s="56">
        <f>AS52</f>
        <v>4542</v>
      </c>
      <c r="BV7" s="56">
        <f>AT52</f>
        <v>11215</v>
      </c>
      <c r="BW7" s="56">
        <f>AU52</f>
        <v>5454</v>
      </c>
      <c r="BX7" s="56">
        <f>AV52</f>
        <v>5761</v>
      </c>
    </row>
    <row r="8" spans="1:76" s="54" customFormat="1" ht="13.5" customHeight="1" x14ac:dyDescent="0.15">
      <c r="A8" s="100"/>
      <c r="B8" s="39" t="s">
        <v>329</v>
      </c>
      <c r="C8" s="33">
        <v>398</v>
      </c>
      <c r="D8" s="34">
        <f t="shared" si="9"/>
        <v>771</v>
      </c>
      <c r="E8" s="33">
        <v>354</v>
      </c>
      <c r="F8" s="33">
        <v>417</v>
      </c>
      <c r="G8" s="46"/>
      <c r="H8" s="100"/>
      <c r="I8" s="39" t="s">
        <v>97</v>
      </c>
      <c r="J8" s="33">
        <v>297</v>
      </c>
      <c r="K8" s="34">
        <f t="shared" si="0"/>
        <v>662</v>
      </c>
      <c r="L8" s="33">
        <v>336</v>
      </c>
      <c r="M8" s="33">
        <v>326</v>
      </c>
      <c r="N8" s="46"/>
      <c r="O8" s="100"/>
      <c r="P8" s="58" t="s">
        <v>384</v>
      </c>
      <c r="Q8" s="33">
        <v>35</v>
      </c>
      <c r="R8" s="34">
        <f t="shared" si="1"/>
        <v>91</v>
      </c>
      <c r="S8" s="33">
        <v>49</v>
      </c>
      <c r="T8" s="33">
        <v>42</v>
      </c>
      <c r="U8" s="46"/>
      <c r="V8" s="100"/>
      <c r="W8" s="58" t="s">
        <v>474</v>
      </c>
      <c r="X8" s="33">
        <v>367</v>
      </c>
      <c r="Y8" s="34">
        <f t="shared" si="2"/>
        <v>1060</v>
      </c>
      <c r="Z8" s="33">
        <v>538</v>
      </c>
      <c r="AA8" s="33">
        <v>522</v>
      </c>
      <c r="AB8" s="51"/>
      <c r="AC8" s="107"/>
      <c r="AD8" s="59" t="s">
        <v>430</v>
      </c>
      <c r="AE8" s="33">
        <v>69</v>
      </c>
      <c r="AF8" s="34">
        <f t="shared" si="3"/>
        <v>159</v>
      </c>
      <c r="AG8" s="33">
        <v>74</v>
      </c>
      <c r="AH8" s="33">
        <v>85</v>
      </c>
      <c r="AI8" s="60"/>
      <c r="AJ8" s="130"/>
      <c r="AK8" s="61" t="s">
        <v>138</v>
      </c>
      <c r="AL8" s="33">
        <v>122</v>
      </c>
      <c r="AM8" s="34">
        <f t="shared" si="4"/>
        <v>337</v>
      </c>
      <c r="AN8" s="33">
        <v>173</v>
      </c>
      <c r="AO8" s="33">
        <v>164</v>
      </c>
      <c r="AP8" s="60"/>
      <c r="AQ8" s="130"/>
      <c r="AR8" s="58" t="s">
        <v>212</v>
      </c>
      <c r="AS8" s="33">
        <v>236</v>
      </c>
      <c r="AT8" s="34">
        <f t="shared" si="5"/>
        <v>567</v>
      </c>
      <c r="AU8" s="33">
        <v>295</v>
      </c>
      <c r="AV8" s="33">
        <v>272</v>
      </c>
      <c r="AW8" s="60"/>
      <c r="AX8" s="110"/>
      <c r="AY8" s="58" t="s">
        <v>158</v>
      </c>
      <c r="AZ8" s="33">
        <v>75</v>
      </c>
      <c r="BA8" s="34">
        <f t="shared" si="6"/>
        <v>187</v>
      </c>
      <c r="BB8" s="33">
        <v>91</v>
      </c>
      <c r="BC8" s="33">
        <v>96</v>
      </c>
      <c r="BD8" s="60"/>
      <c r="BE8" s="110"/>
      <c r="BF8" s="58" t="s">
        <v>22</v>
      </c>
      <c r="BG8" s="33">
        <v>129</v>
      </c>
      <c r="BH8" s="34">
        <f t="shared" si="7"/>
        <v>217</v>
      </c>
      <c r="BI8" s="33">
        <v>103</v>
      </c>
      <c r="BJ8" s="33">
        <v>114</v>
      </c>
      <c r="BK8" s="60"/>
      <c r="BL8" s="110"/>
      <c r="BM8" s="58" t="s">
        <v>450</v>
      </c>
      <c r="BN8" s="33">
        <v>92</v>
      </c>
      <c r="BO8" s="34">
        <f t="shared" si="8"/>
        <v>225</v>
      </c>
      <c r="BP8" s="33">
        <v>106</v>
      </c>
      <c r="BQ8" s="33">
        <v>119</v>
      </c>
      <c r="BR8" s="60"/>
      <c r="BS8" s="124" t="str">
        <f>AX52</f>
        <v>岩出山地域合計</v>
      </c>
      <c r="BT8" s="124"/>
      <c r="BU8" s="56">
        <f>AZ52</f>
        <v>4089</v>
      </c>
      <c r="BV8" s="56">
        <f>BA52</f>
        <v>9963</v>
      </c>
      <c r="BW8" s="56">
        <f>BB52</f>
        <v>4942</v>
      </c>
      <c r="BX8" s="56">
        <f>BC52</f>
        <v>5021</v>
      </c>
    </row>
    <row r="9" spans="1:76" s="54" customFormat="1" ht="13.5" customHeight="1" x14ac:dyDescent="0.15">
      <c r="A9" s="100"/>
      <c r="B9" s="39" t="s">
        <v>330</v>
      </c>
      <c r="C9" s="33">
        <v>249</v>
      </c>
      <c r="D9" s="34">
        <f t="shared" si="9"/>
        <v>572</v>
      </c>
      <c r="E9" s="33">
        <v>278</v>
      </c>
      <c r="F9" s="33">
        <v>294</v>
      </c>
      <c r="G9" s="85"/>
      <c r="H9" s="100"/>
      <c r="I9" s="39" t="s">
        <v>363</v>
      </c>
      <c r="J9" s="33">
        <v>374</v>
      </c>
      <c r="K9" s="34">
        <f t="shared" si="0"/>
        <v>876</v>
      </c>
      <c r="L9" s="33">
        <v>429</v>
      </c>
      <c r="M9" s="33">
        <v>447</v>
      </c>
      <c r="N9" s="46"/>
      <c r="O9" s="100"/>
      <c r="P9" s="58" t="s">
        <v>385</v>
      </c>
      <c r="Q9" s="33">
        <v>52</v>
      </c>
      <c r="R9" s="34">
        <f t="shared" si="1"/>
        <v>147</v>
      </c>
      <c r="S9" s="33">
        <v>75</v>
      </c>
      <c r="T9" s="33">
        <v>72</v>
      </c>
      <c r="U9" s="46"/>
      <c r="V9" s="100"/>
      <c r="W9" s="58" t="s">
        <v>417</v>
      </c>
      <c r="X9" s="33">
        <v>83</v>
      </c>
      <c r="Y9" s="34">
        <f t="shared" si="2"/>
        <v>232</v>
      </c>
      <c r="Z9" s="33">
        <v>112</v>
      </c>
      <c r="AA9" s="33">
        <v>120</v>
      </c>
      <c r="AB9" s="51"/>
      <c r="AC9" s="107"/>
      <c r="AD9" s="59" t="s">
        <v>431</v>
      </c>
      <c r="AE9" s="33">
        <v>96</v>
      </c>
      <c r="AF9" s="34">
        <f t="shared" si="3"/>
        <v>259</v>
      </c>
      <c r="AG9" s="33">
        <v>125</v>
      </c>
      <c r="AH9" s="33">
        <v>134</v>
      </c>
      <c r="AI9" s="60"/>
      <c r="AJ9" s="130"/>
      <c r="AK9" s="61" t="s">
        <v>442</v>
      </c>
      <c r="AL9" s="33">
        <v>100</v>
      </c>
      <c r="AM9" s="34">
        <f t="shared" si="4"/>
        <v>291</v>
      </c>
      <c r="AN9" s="33">
        <v>151</v>
      </c>
      <c r="AO9" s="33">
        <v>140</v>
      </c>
      <c r="AP9" s="60"/>
      <c r="AQ9" s="130"/>
      <c r="AR9" s="58" t="s">
        <v>214</v>
      </c>
      <c r="AS9" s="33">
        <v>126</v>
      </c>
      <c r="AT9" s="34">
        <f t="shared" si="5"/>
        <v>345</v>
      </c>
      <c r="AU9" s="33">
        <v>177</v>
      </c>
      <c r="AV9" s="33">
        <v>168</v>
      </c>
      <c r="AW9" s="60"/>
      <c r="AX9" s="110"/>
      <c r="AY9" s="58" t="s">
        <v>159</v>
      </c>
      <c r="AZ9" s="33">
        <v>38</v>
      </c>
      <c r="BA9" s="34">
        <f t="shared" si="6"/>
        <v>109</v>
      </c>
      <c r="BB9" s="33">
        <v>62</v>
      </c>
      <c r="BC9" s="33">
        <v>47</v>
      </c>
      <c r="BD9" s="60"/>
      <c r="BE9" s="110"/>
      <c r="BF9" s="58" t="s">
        <v>23</v>
      </c>
      <c r="BG9" s="33">
        <v>98</v>
      </c>
      <c r="BH9" s="34">
        <f t="shared" si="7"/>
        <v>214</v>
      </c>
      <c r="BI9" s="33">
        <v>106</v>
      </c>
      <c r="BJ9" s="33">
        <v>108</v>
      </c>
      <c r="BK9" s="60"/>
      <c r="BL9" s="110"/>
      <c r="BM9" s="58" t="s">
        <v>451</v>
      </c>
      <c r="BN9" s="33">
        <v>109</v>
      </c>
      <c r="BO9" s="34">
        <f t="shared" si="8"/>
        <v>279</v>
      </c>
      <c r="BP9" s="33">
        <v>132</v>
      </c>
      <c r="BQ9" s="33">
        <v>147</v>
      </c>
      <c r="BR9" s="60"/>
      <c r="BS9" s="124" t="str">
        <f>BE52</f>
        <v>鳴子温泉地域合計</v>
      </c>
      <c r="BT9" s="124"/>
      <c r="BU9" s="56">
        <f>BG52</f>
        <v>2561</v>
      </c>
      <c r="BV9" s="56">
        <f>BH52</f>
        <v>5378</v>
      </c>
      <c r="BW9" s="56">
        <f>BI52</f>
        <v>2583</v>
      </c>
      <c r="BX9" s="56">
        <f>BJ52</f>
        <v>2795</v>
      </c>
    </row>
    <row r="10" spans="1:76" s="54" customFormat="1" ht="13.5" customHeight="1" x14ac:dyDescent="0.15">
      <c r="A10" s="100"/>
      <c r="B10" s="39" t="s">
        <v>471</v>
      </c>
      <c r="C10" s="33">
        <v>135</v>
      </c>
      <c r="D10" s="34">
        <f t="shared" si="9"/>
        <v>266</v>
      </c>
      <c r="E10" s="33">
        <v>129</v>
      </c>
      <c r="F10" s="33">
        <v>137</v>
      </c>
      <c r="G10" s="46"/>
      <c r="H10" s="100"/>
      <c r="I10" s="39" t="s">
        <v>364</v>
      </c>
      <c r="J10" s="33">
        <v>359</v>
      </c>
      <c r="K10" s="34">
        <f t="shared" si="0"/>
        <v>931</v>
      </c>
      <c r="L10" s="33">
        <v>485</v>
      </c>
      <c r="M10" s="33">
        <v>446</v>
      </c>
      <c r="N10" s="46"/>
      <c r="O10" s="100"/>
      <c r="P10" s="58" t="s">
        <v>386</v>
      </c>
      <c r="Q10" s="33">
        <v>82</v>
      </c>
      <c r="R10" s="34">
        <f t="shared" si="1"/>
        <v>208</v>
      </c>
      <c r="S10" s="33">
        <v>105</v>
      </c>
      <c r="T10" s="33">
        <v>103</v>
      </c>
      <c r="U10" s="46"/>
      <c r="V10" s="100"/>
      <c r="W10" s="58" t="s">
        <v>114</v>
      </c>
      <c r="X10" s="33">
        <v>114</v>
      </c>
      <c r="Y10" s="34">
        <f t="shared" si="2"/>
        <v>296</v>
      </c>
      <c r="Z10" s="33">
        <v>143</v>
      </c>
      <c r="AA10" s="33">
        <v>153</v>
      </c>
      <c r="AB10" s="51"/>
      <c r="AC10" s="107"/>
      <c r="AD10" s="59" t="s">
        <v>432</v>
      </c>
      <c r="AE10" s="33">
        <v>213</v>
      </c>
      <c r="AF10" s="34">
        <f t="shared" si="3"/>
        <v>435</v>
      </c>
      <c r="AG10" s="33">
        <v>195</v>
      </c>
      <c r="AH10" s="33">
        <v>240</v>
      </c>
      <c r="AI10" s="60"/>
      <c r="AJ10" s="130"/>
      <c r="AK10" s="61" t="s">
        <v>139</v>
      </c>
      <c r="AL10" s="33">
        <v>101</v>
      </c>
      <c r="AM10" s="34">
        <f t="shared" si="4"/>
        <v>318</v>
      </c>
      <c r="AN10" s="33">
        <v>165</v>
      </c>
      <c r="AO10" s="33">
        <v>153</v>
      </c>
      <c r="AP10" s="60"/>
      <c r="AQ10" s="130"/>
      <c r="AR10" s="58" t="s">
        <v>217</v>
      </c>
      <c r="AS10" s="33">
        <v>141</v>
      </c>
      <c r="AT10" s="34">
        <f t="shared" si="5"/>
        <v>369</v>
      </c>
      <c r="AU10" s="33">
        <v>186</v>
      </c>
      <c r="AV10" s="33">
        <v>183</v>
      </c>
      <c r="AW10" s="60"/>
      <c r="AX10" s="110"/>
      <c r="AY10" s="58" t="s">
        <v>160</v>
      </c>
      <c r="AZ10" s="33">
        <v>37</v>
      </c>
      <c r="BA10" s="34">
        <f t="shared" si="6"/>
        <v>109</v>
      </c>
      <c r="BB10" s="33">
        <v>58</v>
      </c>
      <c r="BC10" s="33">
        <v>51</v>
      </c>
      <c r="BD10" s="60"/>
      <c r="BE10" s="110"/>
      <c r="BF10" s="58" t="s">
        <v>24</v>
      </c>
      <c r="BG10" s="33">
        <v>113</v>
      </c>
      <c r="BH10" s="34">
        <f t="shared" si="7"/>
        <v>194</v>
      </c>
      <c r="BI10" s="33">
        <v>90</v>
      </c>
      <c r="BJ10" s="33">
        <v>104</v>
      </c>
      <c r="BK10" s="60"/>
      <c r="BL10" s="110"/>
      <c r="BM10" s="58" t="s">
        <v>80</v>
      </c>
      <c r="BN10" s="33">
        <v>81</v>
      </c>
      <c r="BO10" s="34">
        <f t="shared" si="8"/>
        <v>209</v>
      </c>
      <c r="BP10" s="33">
        <v>107</v>
      </c>
      <c r="BQ10" s="33">
        <v>102</v>
      </c>
      <c r="BR10" s="60"/>
      <c r="BS10" s="124" t="str">
        <f>BL52</f>
        <v>田尻地域合計</v>
      </c>
      <c r="BT10" s="124"/>
      <c r="BU10" s="56">
        <f>BN52</f>
        <v>3561</v>
      </c>
      <c r="BV10" s="56">
        <f>BO52</f>
        <v>10057</v>
      </c>
      <c r="BW10" s="56">
        <f>BP52</f>
        <v>4973</v>
      </c>
      <c r="BX10" s="56">
        <f>BQ52</f>
        <v>5084</v>
      </c>
    </row>
    <row r="11" spans="1:76" s="54" customFormat="1" ht="13.5" customHeight="1" x14ac:dyDescent="0.15">
      <c r="A11" s="100"/>
      <c r="B11" s="39" t="s">
        <v>219</v>
      </c>
      <c r="C11" s="33">
        <v>37</v>
      </c>
      <c r="D11" s="34">
        <f t="shared" si="9"/>
        <v>64</v>
      </c>
      <c r="E11" s="33">
        <v>40</v>
      </c>
      <c r="F11" s="33">
        <v>24</v>
      </c>
      <c r="G11" s="46"/>
      <c r="H11" s="100"/>
      <c r="I11" s="39" t="s">
        <v>365</v>
      </c>
      <c r="J11" s="33">
        <v>297</v>
      </c>
      <c r="K11" s="34">
        <f t="shared" si="0"/>
        <v>606</v>
      </c>
      <c r="L11" s="33">
        <v>290</v>
      </c>
      <c r="M11" s="33">
        <v>316</v>
      </c>
      <c r="N11" s="46"/>
      <c r="O11" s="100"/>
      <c r="P11" s="58" t="s">
        <v>387</v>
      </c>
      <c r="Q11" s="33">
        <v>124</v>
      </c>
      <c r="R11" s="34">
        <f t="shared" si="1"/>
        <v>360</v>
      </c>
      <c r="S11" s="33">
        <v>173</v>
      </c>
      <c r="T11" s="33">
        <v>187</v>
      </c>
      <c r="U11" s="46"/>
      <c r="V11" s="100"/>
      <c r="W11" s="58" t="s">
        <v>213</v>
      </c>
      <c r="X11" s="33">
        <v>129</v>
      </c>
      <c r="Y11" s="34">
        <f t="shared" si="2"/>
        <v>325</v>
      </c>
      <c r="Z11" s="33">
        <v>168</v>
      </c>
      <c r="AA11" s="33">
        <v>157</v>
      </c>
      <c r="AB11" s="51"/>
      <c r="AC11" s="107"/>
      <c r="AD11" s="59" t="s">
        <v>433</v>
      </c>
      <c r="AE11" s="33">
        <v>50</v>
      </c>
      <c r="AF11" s="34">
        <f t="shared" si="3"/>
        <v>122</v>
      </c>
      <c r="AG11" s="33">
        <v>62</v>
      </c>
      <c r="AH11" s="33">
        <v>60</v>
      </c>
      <c r="AI11" s="60"/>
      <c r="AJ11" s="130"/>
      <c r="AK11" s="61" t="s">
        <v>443</v>
      </c>
      <c r="AL11" s="33">
        <v>90</v>
      </c>
      <c r="AM11" s="34">
        <f t="shared" si="4"/>
        <v>204</v>
      </c>
      <c r="AN11" s="33">
        <v>88</v>
      </c>
      <c r="AO11" s="33">
        <v>116</v>
      </c>
      <c r="AP11" s="60"/>
      <c r="AQ11" s="130"/>
      <c r="AR11" s="63" t="s">
        <v>220</v>
      </c>
      <c r="AS11" s="33">
        <v>52</v>
      </c>
      <c r="AT11" s="34">
        <f t="shared" si="5"/>
        <v>173</v>
      </c>
      <c r="AU11" s="33">
        <v>92</v>
      </c>
      <c r="AV11" s="33">
        <v>81</v>
      </c>
      <c r="AW11" s="60"/>
      <c r="AX11" s="110"/>
      <c r="AY11" s="58" t="s">
        <v>161</v>
      </c>
      <c r="AZ11" s="33">
        <v>61</v>
      </c>
      <c r="BA11" s="34">
        <f t="shared" si="6"/>
        <v>171</v>
      </c>
      <c r="BB11" s="33">
        <v>86</v>
      </c>
      <c r="BC11" s="33">
        <v>85</v>
      </c>
      <c r="BD11" s="60"/>
      <c r="BE11" s="110"/>
      <c r="BF11" s="58" t="s">
        <v>25</v>
      </c>
      <c r="BG11" s="33">
        <v>125</v>
      </c>
      <c r="BH11" s="34">
        <f t="shared" si="7"/>
        <v>215</v>
      </c>
      <c r="BI11" s="33">
        <v>105</v>
      </c>
      <c r="BJ11" s="33">
        <v>110</v>
      </c>
      <c r="BK11" s="60"/>
      <c r="BL11" s="110"/>
      <c r="BM11" s="58" t="s">
        <v>452</v>
      </c>
      <c r="BN11" s="33">
        <v>92</v>
      </c>
      <c r="BO11" s="34">
        <f t="shared" si="8"/>
        <v>238</v>
      </c>
      <c r="BP11" s="33">
        <v>112</v>
      </c>
      <c r="BQ11" s="33">
        <v>126</v>
      </c>
      <c r="BR11" s="60"/>
      <c r="BS11" s="124" t="s">
        <v>221</v>
      </c>
      <c r="BT11" s="124"/>
      <c r="BU11" s="124">
        <f>SUM(BU4:BU10)</f>
        <v>52005</v>
      </c>
      <c r="BV11" s="122">
        <f>SUM(BV4:BV10)</f>
        <v>126364</v>
      </c>
      <c r="BW11" s="122">
        <f>SUM(BW4:BW10)</f>
        <v>62151</v>
      </c>
      <c r="BX11" s="122">
        <f>SUM(BX4:BX10)</f>
        <v>64213</v>
      </c>
    </row>
    <row r="12" spans="1:76" s="54" customFormat="1" ht="13.5" customHeight="1" x14ac:dyDescent="0.15">
      <c r="A12" s="100"/>
      <c r="B12" s="39" t="s">
        <v>331</v>
      </c>
      <c r="C12" s="33">
        <v>112</v>
      </c>
      <c r="D12" s="34">
        <f t="shared" si="9"/>
        <v>261</v>
      </c>
      <c r="E12" s="33">
        <v>117</v>
      </c>
      <c r="F12" s="33">
        <v>144</v>
      </c>
      <c r="G12" s="85"/>
      <c r="H12" s="100"/>
      <c r="I12" s="39" t="s">
        <v>366</v>
      </c>
      <c r="J12" s="33">
        <v>387</v>
      </c>
      <c r="K12" s="34">
        <f t="shared" si="0"/>
        <v>898</v>
      </c>
      <c r="L12" s="33">
        <v>453</v>
      </c>
      <c r="M12" s="33">
        <v>445</v>
      </c>
      <c r="N12" s="46"/>
      <c r="O12" s="100"/>
      <c r="P12" s="58" t="s">
        <v>388</v>
      </c>
      <c r="Q12" s="33">
        <v>66</v>
      </c>
      <c r="R12" s="34">
        <f t="shared" si="1"/>
        <v>162</v>
      </c>
      <c r="S12" s="33">
        <v>83</v>
      </c>
      <c r="T12" s="33">
        <v>79</v>
      </c>
      <c r="U12" s="46"/>
      <c r="V12" s="100"/>
      <c r="W12" s="58" t="s">
        <v>115</v>
      </c>
      <c r="X12" s="33">
        <v>124</v>
      </c>
      <c r="Y12" s="34">
        <f t="shared" si="2"/>
        <v>370</v>
      </c>
      <c r="Z12" s="33">
        <v>189</v>
      </c>
      <c r="AA12" s="33">
        <v>181</v>
      </c>
      <c r="AB12" s="51"/>
      <c r="AC12" s="107"/>
      <c r="AD12" s="59" t="s">
        <v>153</v>
      </c>
      <c r="AE12" s="33">
        <v>41</v>
      </c>
      <c r="AF12" s="34">
        <f t="shared" si="3"/>
        <v>89</v>
      </c>
      <c r="AG12" s="33">
        <v>45</v>
      </c>
      <c r="AH12" s="33">
        <v>44</v>
      </c>
      <c r="AI12" s="60"/>
      <c r="AJ12" s="130"/>
      <c r="AK12" s="61" t="s">
        <v>222</v>
      </c>
      <c r="AL12" s="33">
        <v>259</v>
      </c>
      <c r="AM12" s="34">
        <f t="shared" si="4"/>
        <v>657</v>
      </c>
      <c r="AN12" s="33">
        <v>339</v>
      </c>
      <c r="AO12" s="33">
        <v>318</v>
      </c>
      <c r="AP12" s="60"/>
      <c r="AQ12" s="130"/>
      <c r="AR12" s="58" t="s">
        <v>223</v>
      </c>
      <c r="AS12" s="33">
        <v>166</v>
      </c>
      <c r="AT12" s="34">
        <f t="shared" si="5"/>
        <v>479</v>
      </c>
      <c r="AU12" s="33">
        <v>243</v>
      </c>
      <c r="AV12" s="33">
        <v>236</v>
      </c>
      <c r="AW12" s="60"/>
      <c r="AX12" s="110"/>
      <c r="AY12" s="58" t="s">
        <v>162</v>
      </c>
      <c r="AZ12" s="33">
        <v>77</v>
      </c>
      <c r="BA12" s="34">
        <f t="shared" si="6"/>
        <v>242</v>
      </c>
      <c r="BB12" s="33">
        <v>127</v>
      </c>
      <c r="BC12" s="33">
        <v>115</v>
      </c>
      <c r="BD12" s="60"/>
      <c r="BE12" s="110"/>
      <c r="BF12" s="58" t="s">
        <v>26</v>
      </c>
      <c r="BG12" s="33">
        <v>94</v>
      </c>
      <c r="BH12" s="34">
        <f t="shared" si="7"/>
        <v>168</v>
      </c>
      <c r="BI12" s="33">
        <v>82</v>
      </c>
      <c r="BJ12" s="33">
        <v>86</v>
      </c>
      <c r="BK12" s="60"/>
      <c r="BL12" s="110"/>
      <c r="BM12" s="58" t="s">
        <v>176</v>
      </c>
      <c r="BN12" s="33">
        <v>206</v>
      </c>
      <c r="BO12" s="34">
        <f t="shared" si="8"/>
        <v>471</v>
      </c>
      <c r="BP12" s="33">
        <v>224</v>
      </c>
      <c r="BQ12" s="33">
        <v>247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332</v>
      </c>
      <c r="C13" s="33">
        <v>367</v>
      </c>
      <c r="D13" s="34">
        <f t="shared" si="9"/>
        <v>838</v>
      </c>
      <c r="E13" s="33">
        <v>397</v>
      </c>
      <c r="F13" s="33">
        <v>441</v>
      </c>
      <c r="G13" s="46"/>
      <c r="H13" s="100"/>
      <c r="I13" s="39" t="s">
        <v>367</v>
      </c>
      <c r="J13" s="33">
        <v>397</v>
      </c>
      <c r="K13" s="34">
        <f t="shared" si="0"/>
        <v>923</v>
      </c>
      <c r="L13" s="33">
        <v>452</v>
      </c>
      <c r="M13" s="33">
        <v>471</v>
      </c>
      <c r="N13" s="46"/>
      <c r="O13" s="100"/>
      <c r="P13" s="65" t="s">
        <v>389</v>
      </c>
      <c r="Q13" s="33">
        <v>136</v>
      </c>
      <c r="R13" s="34">
        <f t="shared" si="1"/>
        <v>392</v>
      </c>
      <c r="S13" s="33">
        <v>200</v>
      </c>
      <c r="T13" s="33">
        <v>192</v>
      </c>
      <c r="U13" s="46"/>
      <c r="V13" s="100"/>
      <c r="W13" s="58" t="s">
        <v>116</v>
      </c>
      <c r="X13" s="33">
        <v>151</v>
      </c>
      <c r="Y13" s="34">
        <f t="shared" si="2"/>
        <v>437</v>
      </c>
      <c r="Z13" s="33">
        <v>214</v>
      </c>
      <c r="AA13" s="33">
        <v>223</v>
      </c>
      <c r="AB13" s="51"/>
      <c r="AC13" s="107"/>
      <c r="AD13" s="59" t="s">
        <v>126</v>
      </c>
      <c r="AE13" s="33">
        <v>39</v>
      </c>
      <c r="AF13" s="34">
        <f t="shared" si="3"/>
        <v>114</v>
      </c>
      <c r="AG13" s="33">
        <v>54</v>
      </c>
      <c r="AH13" s="33">
        <v>60</v>
      </c>
      <c r="AI13" s="60"/>
      <c r="AJ13" s="130"/>
      <c r="AK13" s="84" t="s">
        <v>444</v>
      </c>
      <c r="AL13" s="33">
        <v>237</v>
      </c>
      <c r="AM13" s="34">
        <f t="shared" si="4"/>
        <v>629</v>
      </c>
      <c r="AN13" s="33">
        <v>310</v>
      </c>
      <c r="AO13" s="33">
        <v>319</v>
      </c>
      <c r="AP13" s="60"/>
      <c r="AQ13" s="130"/>
      <c r="AR13" s="58" t="s">
        <v>224</v>
      </c>
      <c r="AS13" s="33">
        <v>130</v>
      </c>
      <c r="AT13" s="34">
        <f t="shared" si="5"/>
        <v>259</v>
      </c>
      <c r="AU13" s="33">
        <v>106</v>
      </c>
      <c r="AV13" s="33">
        <v>153</v>
      </c>
      <c r="AW13" s="60"/>
      <c r="AX13" s="111"/>
      <c r="AY13" s="55" t="s">
        <v>46</v>
      </c>
      <c r="AZ13" s="34">
        <f>SUM(AZ6:AZ12)</f>
        <v>397</v>
      </c>
      <c r="BA13" s="34">
        <f>SUM(BA6:BA12)</f>
        <v>1075</v>
      </c>
      <c r="BB13" s="34">
        <f>SUM(BB6:BB12)</f>
        <v>560</v>
      </c>
      <c r="BC13" s="34">
        <f>SUM(BC6:BC12)</f>
        <v>515</v>
      </c>
      <c r="BD13" s="60"/>
      <c r="BE13" s="110"/>
      <c r="BF13" s="58" t="s">
        <v>225</v>
      </c>
      <c r="BG13" s="33">
        <v>235</v>
      </c>
      <c r="BH13" s="34">
        <f t="shared" si="7"/>
        <v>421</v>
      </c>
      <c r="BI13" s="33">
        <v>186</v>
      </c>
      <c r="BJ13" s="33">
        <v>235</v>
      </c>
      <c r="BK13" s="60"/>
      <c r="BL13" s="110"/>
      <c r="BM13" s="58" t="s">
        <v>177</v>
      </c>
      <c r="BN13" s="33">
        <v>89</v>
      </c>
      <c r="BO13" s="34">
        <f t="shared" si="8"/>
        <v>297</v>
      </c>
      <c r="BP13" s="33">
        <v>149</v>
      </c>
      <c r="BQ13" s="33"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v>277</v>
      </c>
      <c r="D14" s="34">
        <f t="shared" si="9"/>
        <v>632</v>
      </c>
      <c r="E14" s="33">
        <v>308</v>
      </c>
      <c r="F14" s="33">
        <v>324</v>
      </c>
      <c r="G14" s="46"/>
      <c r="H14" s="100"/>
      <c r="I14" s="39" t="s">
        <v>368</v>
      </c>
      <c r="J14" s="33">
        <v>488</v>
      </c>
      <c r="K14" s="34">
        <f t="shared" si="0"/>
        <v>1016</v>
      </c>
      <c r="L14" s="33">
        <v>501</v>
      </c>
      <c r="M14" s="33">
        <v>515</v>
      </c>
      <c r="N14" s="46"/>
      <c r="O14" s="100"/>
      <c r="P14" s="58" t="s">
        <v>390</v>
      </c>
      <c r="Q14" s="33">
        <v>77</v>
      </c>
      <c r="R14" s="34">
        <f t="shared" si="1"/>
        <v>201</v>
      </c>
      <c r="S14" s="33">
        <v>101</v>
      </c>
      <c r="T14" s="33">
        <v>100</v>
      </c>
      <c r="U14" s="46"/>
      <c r="V14" s="100"/>
      <c r="W14" s="58" t="s">
        <v>418</v>
      </c>
      <c r="X14" s="33">
        <v>237</v>
      </c>
      <c r="Y14" s="34">
        <f t="shared" si="2"/>
        <v>580</v>
      </c>
      <c r="Z14" s="33">
        <v>276</v>
      </c>
      <c r="AA14" s="33">
        <v>304</v>
      </c>
      <c r="AB14" s="51"/>
      <c r="AC14" s="107"/>
      <c r="AD14" s="59" t="s">
        <v>127</v>
      </c>
      <c r="AE14" s="33">
        <v>115</v>
      </c>
      <c r="AF14" s="34">
        <f t="shared" si="3"/>
        <v>301</v>
      </c>
      <c r="AG14" s="33">
        <v>147</v>
      </c>
      <c r="AH14" s="33">
        <v>154</v>
      </c>
      <c r="AI14" s="60"/>
      <c r="AJ14" s="130"/>
      <c r="AK14" s="61" t="s">
        <v>226</v>
      </c>
      <c r="AL14" s="33">
        <v>221</v>
      </c>
      <c r="AM14" s="34">
        <f t="shared" si="4"/>
        <v>526</v>
      </c>
      <c r="AN14" s="33">
        <v>244</v>
      </c>
      <c r="AO14" s="33">
        <v>282</v>
      </c>
      <c r="AP14" s="60"/>
      <c r="AQ14" s="130"/>
      <c r="AR14" s="58" t="s">
        <v>227</v>
      </c>
      <c r="AS14" s="33">
        <v>103</v>
      </c>
      <c r="AT14" s="34">
        <f t="shared" si="5"/>
        <v>232</v>
      </c>
      <c r="AU14" s="33">
        <v>105</v>
      </c>
      <c r="AV14" s="33">
        <v>127</v>
      </c>
      <c r="AW14" s="60"/>
      <c r="AX14" s="109" t="s">
        <v>292</v>
      </c>
      <c r="AY14" s="57" t="s">
        <v>163</v>
      </c>
      <c r="AZ14" s="33">
        <v>21</v>
      </c>
      <c r="BA14" s="34">
        <f t="shared" ref="BA14:BA20" si="10">BB14+BC14</f>
        <v>49</v>
      </c>
      <c r="BB14" s="33">
        <v>28</v>
      </c>
      <c r="BC14" s="33">
        <v>21</v>
      </c>
      <c r="BD14" s="60"/>
      <c r="BE14" s="110"/>
      <c r="BF14" s="58" t="s">
        <v>27</v>
      </c>
      <c r="BG14" s="33">
        <v>161</v>
      </c>
      <c r="BH14" s="34">
        <f t="shared" si="7"/>
        <v>371</v>
      </c>
      <c r="BI14" s="33">
        <v>171</v>
      </c>
      <c r="BJ14" s="33">
        <v>200</v>
      </c>
      <c r="BK14" s="60"/>
      <c r="BL14" s="110"/>
      <c r="BM14" s="58" t="s">
        <v>228</v>
      </c>
      <c r="BN14" s="33">
        <v>38</v>
      </c>
      <c r="BO14" s="34">
        <f t="shared" si="8"/>
        <v>88</v>
      </c>
      <c r="BP14" s="33">
        <v>40</v>
      </c>
      <c r="BQ14" s="33"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459</v>
      </c>
      <c r="D15" s="34">
        <f t="shared" si="9"/>
        <v>1110</v>
      </c>
      <c r="E15" s="33">
        <v>523</v>
      </c>
      <c r="F15" s="33">
        <v>587</v>
      </c>
      <c r="G15" s="85"/>
      <c r="H15" s="100"/>
      <c r="I15" s="39" t="s">
        <v>369</v>
      </c>
      <c r="J15" s="33">
        <v>351</v>
      </c>
      <c r="K15" s="34">
        <f t="shared" si="0"/>
        <v>826</v>
      </c>
      <c r="L15" s="33">
        <v>402</v>
      </c>
      <c r="M15" s="33">
        <v>424</v>
      </c>
      <c r="N15" s="46"/>
      <c r="O15" s="100"/>
      <c r="P15" s="57" t="s">
        <v>391</v>
      </c>
      <c r="Q15" s="33">
        <v>89</v>
      </c>
      <c r="R15" s="34">
        <f t="shared" si="1"/>
        <v>229</v>
      </c>
      <c r="S15" s="33">
        <v>107</v>
      </c>
      <c r="T15" s="33">
        <v>122</v>
      </c>
      <c r="U15" s="46"/>
      <c r="V15" s="100"/>
      <c r="W15" s="58" t="s">
        <v>419</v>
      </c>
      <c r="X15" s="33">
        <v>101</v>
      </c>
      <c r="Y15" s="34">
        <f t="shared" si="2"/>
        <v>290</v>
      </c>
      <c r="Z15" s="33">
        <v>136</v>
      </c>
      <c r="AA15" s="33">
        <v>154</v>
      </c>
      <c r="AB15" s="51"/>
      <c r="AC15" s="107"/>
      <c r="AD15" s="59" t="s">
        <v>128</v>
      </c>
      <c r="AE15" s="33">
        <v>150</v>
      </c>
      <c r="AF15" s="34">
        <f t="shared" si="3"/>
        <v>369</v>
      </c>
      <c r="AG15" s="33">
        <v>182</v>
      </c>
      <c r="AH15" s="33">
        <v>187</v>
      </c>
      <c r="AI15" s="60"/>
      <c r="AJ15" s="130"/>
      <c r="AK15" s="61" t="s">
        <v>140</v>
      </c>
      <c r="AL15" s="33">
        <v>123</v>
      </c>
      <c r="AM15" s="34">
        <f t="shared" si="4"/>
        <v>289</v>
      </c>
      <c r="AN15" s="33">
        <v>139</v>
      </c>
      <c r="AO15" s="33">
        <v>150</v>
      </c>
      <c r="AP15" s="60"/>
      <c r="AQ15" s="131"/>
      <c r="AR15" s="47" t="s">
        <v>46</v>
      </c>
      <c r="AS15" s="29">
        <f>SUM(AS6:AS14)</f>
        <v>1404</v>
      </c>
      <c r="AT15" s="29">
        <f>SUM(AT6:AT14)</f>
        <v>3535</v>
      </c>
      <c r="AU15" s="29">
        <f>SUM(AU6:AU14)</f>
        <v>1734</v>
      </c>
      <c r="AV15" s="29">
        <f>SUM(AV6:AV14)</f>
        <v>1801</v>
      </c>
      <c r="AW15" s="60"/>
      <c r="AX15" s="110"/>
      <c r="AY15" s="58" t="s">
        <v>164</v>
      </c>
      <c r="AZ15" s="33">
        <v>52</v>
      </c>
      <c r="BA15" s="34">
        <f t="shared" si="10"/>
        <v>145</v>
      </c>
      <c r="BB15" s="33">
        <v>75</v>
      </c>
      <c r="BC15" s="33">
        <v>70</v>
      </c>
      <c r="BD15" s="60"/>
      <c r="BE15" s="110"/>
      <c r="BF15" s="58" t="s">
        <v>28</v>
      </c>
      <c r="BG15" s="33">
        <v>101</v>
      </c>
      <c r="BH15" s="34">
        <f t="shared" si="7"/>
        <v>190</v>
      </c>
      <c r="BI15" s="33">
        <v>82</v>
      </c>
      <c r="BJ15" s="33">
        <v>108</v>
      </c>
      <c r="BK15" s="60"/>
      <c r="BL15" s="110"/>
      <c r="BM15" s="58" t="s">
        <v>5</v>
      </c>
      <c r="BN15" s="33">
        <v>76</v>
      </c>
      <c r="BO15" s="34">
        <f t="shared" si="8"/>
        <v>213</v>
      </c>
      <c r="BP15" s="33">
        <v>118</v>
      </c>
      <c r="BQ15" s="33">
        <v>95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v>434</v>
      </c>
      <c r="D16" s="34">
        <f t="shared" si="9"/>
        <v>1026</v>
      </c>
      <c r="E16" s="33">
        <v>518</v>
      </c>
      <c r="F16" s="33">
        <v>508</v>
      </c>
      <c r="G16" s="46"/>
      <c r="H16" s="100"/>
      <c r="I16" s="39" t="s">
        <v>370</v>
      </c>
      <c r="J16" s="33">
        <v>441</v>
      </c>
      <c r="K16" s="34">
        <f t="shared" si="0"/>
        <v>1037</v>
      </c>
      <c r="L16" s="33">
        <v>488</v>
      </c>
      <c r="M16" s="33">
        <v>549</v>
      </c>
      <c r="N16" s="46"/>
      <c r="O16" s="100"/>
      <c r="P16" s="58" t="s">
        <v>108</v>
      </c>
      <c r="Q16" s="33">
        <v>106</v>
      </c>
      <c r="R16" s="34">
        <f t="shared" si="1"/>
        <v>252</v>
      </c>
      <c r="S16" s="33">
        <v>130</v>
      </c>
      <c r="T16" s="33">
        <v>122</v>
      </c>
      <c r="U16" s="46"/>
      <c r="V16" s="100"/>
      <c r="W16" s="58" t="s">
        <v>117</v>
      </c>
      <c r="X16" s="33">
        <v>36</v>
      </c>
      <c r="Y16" s="34">
        <f t="shared" si="2"/>
        <v>102</v>
      </c>
      <c r="Z16" s="33">
        <v>47</v>
      </c>
      <c r="AA16" s="33">
        <v>55</v>
      </c>
      <c r="AB16" s="51"/>
      <c r="AC16" s="107"/>
      <c r="AD16" s="59" t="s">
        <v>129</v>
      </c>
      <c r="AE16" s="33">
        <v>49</v>
      </c>
      <c r="AF16" s="34">
        <f t="shared" si="3"/>
        <v>128</v>
      </c>
      <c r="AG16" s="33">
        <v>70</v>
      </c>
      <c r="AH16" s="33">
        <v>58</v>
      </c>
      <c r="AI16" s="60"/>
      <c r="AJ16" s="130"/>
      <c r="AK16" s="61" t="s">
        <v>229</v>
      </c>
      <c r="AL16" s="33">
        <v>433</v>
      </c>
      <c r="AM16" s="34">
        <f t="shared" si="4"/>
        <v>1148</v>
      </c>
      <c r="AN16" s="33">
        <v>597</v>
      </c>
      <c r="AO16" s="33">
        <v>551</v>
      </c>
      <c r="AP16" s="60"/>
      <c r="AQ16" s="112" t="s">
        <v>288</v>
      </c>
      <c r="AR16" s="58" t="s">
        <v>230</v>
      </c>
      <c r="AS16" s="33">
        <v>259</v>
      </c>
      <c r="AT16" s="34">
        <f t="shared" ref="AT16:AT23" si="11">AU16+AV16</f>
        <v>582</v>
      </c>
      <c r="AU16" s="33">
        <v>296</v>
      </c>
      <c r="AV16" s="33">
        <v>286</v>
      </c>
      <c r="AW16" s="60"/>
      <c r="AX16" s="110"/>
      <c r="AY16" s="58" t="s">
        <v>165</v>
      </c>
      <c r="AZ16" s="33">
        <v>72</v>
      </c>
      <c r="BA16" s="34">
        <f t="shared" si="10"/>
        <v>166</v>
      </c>
      <c r="BB16" s="33">
        <v>77</v>
      </c>
      <c r="BC16" s="33">
        <v>89</v>
      </c>
      <c r="BD16" s="60"/>
      <c r="BE16" s="111"/>
      <c r="BF16" s="47" t="s">
        <v>46</v>
      </c>
      <c r="BG16" s="36">
        <f>SUM(BG6:BG15)</f>
        <v>1260</v>
      </c>
      <c r="BH16" s="36">
        <f>SUM(BH6:BH15)</f>
        <v>2395</v>
      </c>
      <c r="BI16" s="36">
        <f>SUM(BI6:BI15)</f>
        <v>1127</v>
      </c>
      <c r="BJ16" s="36">
        <f>SUM(BJ6:BJ15)</f>
        <v>1268</v>
      </c>
      <c r="BK16" s="60"/>
      <c r="BL16" s="110"/>
      <c r="BM16" s="58" t="s">
        <v>453</v>
      </c>
      <c r="BN16" s="33">
        <v>34</v>
      </c>
      <c r="BO16" s="34">
        <f t="shared" si="8"/>
        <v>120</v>
      </c>
      <c r="BP16" s="33">
        <v>54</v>
      </c>
      <c r="BQ16" s="33">
        <v>66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v>284</v>
      </c>
      <c r="D17" s="34">
        <f t="shared" si="9"/>
        <v>588</v>
      </c>
      <c r="E17" s="33">
        <v>295</v>
      </c>
      <c r="F17" s="33">
        <v>293</v>
      </c>
      <c r="G17" s="46"/>
      <c r="H17" s="100"/>
      <c r="I17" s="39" t="s">
        <v>371</v>
      </c>
      <c r="J17" s="33">
        <v>488</v>
      </c>
      <c r="K17" s="34">
        <f t="shared" si="0"/>
        <v>1254</v>
      </c>
      <c r="L17" s="33">
        <v>616</v>
      </c>
      <c r="M17" s="33">
        <v>638</v>
      </c>
      <c r="N17" s="46"/>
      <c r="O17" s="100"/>
      <c r="P17" s="47" t="s">
        <v>46</v>
      </c>
      <c r="Q17" s="38">
        <f>SUM(Q6:Q16)</f>
        <v>896</v>
      </c>
      <c r="R17" s="38">
        <f>SUM(R6:R16)</f>
        <v>2422</v>
      </c>
      <c r="S17" s="38">
        <f>SUM(S6:S16)</f>
        <v>1209</v>
      </c>
      <c r="T17" s="38">
        <f>SUM(T6:T16)</f>
        <v>1213</v>
      </c>
      <c r="U17" s="46"/>
      <c r="V17" s="100"/>
      <c r="W17" s="58" t="s">
        <v>118</v>
      </c>
      <c r="X17" s="33">
        <v>26</v>
      </c>
      <c r="Y17" s="34">
        <f t="shared" si="2"/>
        <v>86</v>
      </c>
      <c r="Z17" s="33">
        <v>45</v>
      </c>
      <c r="AA17" s="33">
        <v>41</v>
      </c>
      <c r="AB17" s="51"/>
      <c r="AC17" s="107"/>
      <c r="AD17" s="59" t="s">
        <v>130</v>
      </c>
      <c r="AE17" s="33">
        <v>50</v>
      </c>
      <c r="AF17" s="34">
        <f t="shared" si="3"/>
        <v>152</v>
      </c>
      <c r="AG17" s="33">
        <v>77</v>
      </c>
      <c r="AH17" s="33">
        <v>75</v>
      </c>
      <c r="AI17" s="60"/>
      <c r="AJ17" s="130"/>
      <c r="AK17" s="61" t="s">
        <v>445</v>
      </c>
      <c r="AL17" s="33">
        <v>233</v>
      </c>
      <c r="AM17" s="34">
        <f t="shared" si="4"/>
        <v>644</v>
      </c>
      <c r="AN17" s="33">
        <v>310</v>
      </c>
      <c r="AO17" s="33">
        <v>334</v>
      </c>
      <c r="AP17" s="60"/>
      <c r="AQ17" s="130"/>
      <c r="AR17" s="58" t="s">
        <v>231</v>
      </c>
      <c r="AS17" s="33">
        <v>208</v>
      </c>
      <c r="AT17" s="34">
        <f t="shared" si="11"/>
        <v>522</v>
      </c>
      <c r="AU17" s="33">
        <v>243</v>
      </c>
      <c r="AV17" s="33">
        <v>279</v>
      </c>
      <c r="AW17" s="60"/>
      <c r="AX17" s="110"/>
      <c r="AY17" s="58" t="s">
        <v>166</v>
      </c>
      <c r="AZ17" s="33">
        <v>120</v>
      </c>
      <c r="BA17" s="34">
        <f t="shared" si="10"/>
        <v>258</v>
      </c>
      <c r="BB17" s="33">
        <v>129</v>
      </c>
      <c r="BC17" s="33">
        <v>129</v>
      </c>
      <c r="BD17" s="60"/>
      <c r="BE17" s="109" t="s">
        <v>294</v>
      </c>
      <c r="BF17" s="58" t="s">
        <v>29</v>
      </c>
      <c r="BG17" s="33">
        <v>125</v>
      </c>
      <c r="BH17" s="34">
        <f t="shared" ref="BH17:BH27" si="12">BI17+BJ17</f>
        <v>222</v>
      </c>
      <c r="BI17" s="33">
        <v>96</v>
      </c>
      <c r="BJ17" s="33">
        <v>126</v>
      </c>
      <c r="BK17" s="60"/>
      <c r="BL17" s="110"/>
      <c r="BM17" s="58" t="s">
        <v>454</v>
      </c>
      <c r="BN17" s="33">
        <v>52</v>
      </c>
      <c r="BO17" s="34">
        <f t="shared" si="8"/>
        <v>132</v>
      </c>
      <c r="BP17" s="33">
        <v>74</v>
      </c>
      <c r="BQ17" s="33"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v>31</v>
      </c>
      <c r="D18" s="34">
        <f t="shared" si="9"/>
        <v>67</v>
      </c>
      <c r="E18" s="33">
        <v>28</v>
      </c>
      <c r="F18" s="33">
        <v>39</v>
      </c>
      <c r="G18" s="85"/>
      <c r="H18" s="100"/>
      <c r="I18" s="39" t="s">
        <v>372</v>
      </c>
      <c r="J18" s="33">
        <v>400</v>
      </c>
      <c r="K18" s="34">
        <f t="shared" si="0"/>
        <v>971</v>
      </c>
      <c r="L18" s="33">
        <v>466</v>
      </c>
      <c r="M18" s="33">
        <v>505</v>
      </c>
      <c r="N18" s="46"/>
      <c r="O18" s="99" t="s">
        <v>279</v>
      </c>
      <c r="P18" s="58" t="s">
        <v>392</v>
      </c>
      <c r="Q18" s="33">
        <v>45</v>
      </c>
      <c r="R18" s="34">
        <f t="shared" ref="R18:R27" si="13">S18+T18</f>
        <v>134</v>
      </c>
      <c r="S18" s="33">
        <v>66</v>
      </c>
      <c r="T18" s="33">
        <v>68</v>
      </c>
      <c r="U18" s="46"/>
      <c r="V18" s="100"/>
      <c r="W18" s="65" t="s">
        <v>420</v>
      </c>
      <c r="X18" s="33">
        <v>26</v>
      </c>
      <c r="Y18" s="34">
        <f t="shared" si="2"/>
        <v>70</v>
      </c>
      <c r="Z18" s="33">
        <v>37</v>
      </c>
      <c r="AA18" s="33">
        <v>33</v>
      </c>
      <c r="AB18" s="51"/>
      <c r="AC18" s="107"/>
      <c r="AD18" s="59" t="s">
        <v>131</v>
      </c>
      <c r="AE18" s="33">
        <v>26</v>
      </c>
      <c r="AF18" s="34">
        <f t="shared" si="3"/>
        <v>73</v>
      </c>
      <c r="AG18" s="33">
        <v>38</v>
      </c>
      <c r="AH18" s="33">
        <v>35</v>
      </c>
      <c r="AI18" s="60"/>
      <c r="AJ18" s="130"/>
      <c r="AK18" s="61" t="s">
        <v>141</v>
      </c>
      <c r="AL18" s="33">
        <v>75</v>
      </c>
      <c r="AM18" s="34">
        <f t="shared" si="4"/>
        <v>229</v>
      </c>
      <c r="AN18" s="33">
        <v>118</v>
      </c>
      <c r="AO18" s="33">
        <v>111</v>
      </c>
      <c r="AP18" s="60"/>
      <c r="AQ18" s="130"/>
      <c r="AR18" s="58" t="s">
        <v>232</v>
      </c>
      <c r="AS18" s="33">
        <v>172</v>
      </c>
      <c r="AT18" s="34">
        <f t="shared" si="11"/>
        <v>438</v>
      </c>
      <c r="AU18" s="33">
        <v>203</v>
      </c>
      <c r="AV18" s="33">
        <v>235</v>
      </c>
      <c r="AW18" s="60"/>
      <c r="AX18" s="110"/>
      <c r="AY18" s="61" t="s">
        <v>247</v>
      </c>
      <c r="AZ18" s="33">
        <v>115</v>
      </c>
      <c r="BA18" s="34">
        <f t="shared" si="10"/>
        <v>257</v>
      </c>
      <c r="BB18" s="33">
        <v>132</v>
      </c>
      <c r="BC18" s="33">
        <v>125</v>
      </c>
      <c r="BD18" s="60"/>
      <c r="BE18" s="110"/>
      <c r="BF18" s="58" t="s">
        <v>47</v>
      </c>
      <c r="BG18" s="33">
        <v>28</v>
      </c>
      <c r="BH18" s="34">
        <f t="shared" si="12"/>
        <v>53</v>
      </c>
      <c r="BI18" s="33">
        <v>29</v>
      </c>
      <c r="BJ18" s="33">
        <v>24</v>
      </c>
      <c r="BK18" s="60"/>
      <c r="BL18" s="110"/>
      <c r="BM18" s="58" t="s">
        <v>455</v>
      </c>
      <c r="BN18" s="33">
        <v>72</v>
      </c>
      <c r="BO18" s="34">
        <f t="shared" si="8"/>
        <v>213</v>
      </c>
      <c r="BP18" s="33">
        <v>99</v>
      </c>
      <c r="BQ18" s="33">
        <v>114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v>56</v>
      </c>
      <c r="D19" s="34">
        <f t="shared" si="9"/>
        <v>129</v>
      </c>
      <c r="E19" s="33">
        <v>59</v>
      </c>
      <c r="F19" s="33">
        <v>70</v>
      </c>
      <c r="G19" s="46"/>
      <c r="H19" s="100"/>
      <c r="I19" s="39" t="s">
        <v>373</v>
      </c>
      <c r="J19" s="33">
        <v>419</v>
      </c>
      <c r="K19" s="34">
        <f t="shared" si="0"/>
        <v>936</v>
      </c>
      <c r="L19" s="33">
        <v>469</v>
      </c>
      <c r="M19" s="33">
        <v>467</v>
      </c>
      <c r="N19" s="46"/>
      <c r="O19" s="100"/>
      <c r="P19" s="58" t="s">
        <v>393</v>
      </c>
      <c r="Q19" s="33">
        <v>63</v>
      </c>
      <c r="R19" s="34">
        <f t="shared" si="13"/>
        <v>179</v>
      </c>
      <c r="S19" s="33">
        <v>93</v>
      </c>
      <c r="T19" s="33">
        <v>86</v>
      </c>
      <c r="U19" s="46"/>
      <c r="V19" s="101"/>
      <c r="W19" s="47" t="s">
        <v>46</v>
      </c>
      <c r="X19" s="38">
        <f>SUM(X6:X18)</f>
        <v>2105</v>
      </c>
      <c r="Y19" s="38">
        <f>SUM(Y6:Y18)</f>
        <v>5565</v>
      </c>
      <c r="Z19" s="38">
        <f>SUM(Z6:Z18)</f>
        <v>2806</v>
      </c>
      <c r="AA19" s="38">
        <f>SUM(AA6:AA18)</f>
        <v>2759</v>
      </c>
      <c r="AB19" s="51"/>
      <c r="AC19" s="107"/>
      <c r="AD19" s="59" t="s">
        <v>154</v>
      </c>
      <c r="AE19" s="33">
        <v>188</v>
      </c>
      <c r="AF19" s="34">
        <f t="shared" si="3"/>
        <v>503</v>
      </c>
      <c r="AG19" s="33">
        <v>242</v>
      </c>
      <c r="AH19" s="33">
        <v>261</v>
      </c>
      <c r="AI19" s="60"/>
      <c r="AJ19" s="130"/>
      <c r="AK19" s="61" t="s">
        <v>142</v>
      </c>
      <c r="AL19" s="33">
        <v>50</v>
      </c>
      <c r="AM19" s="34">
        <f t="shared" si="4"/>
        <v>167</v>
      </c>
      <c r="AN19" s="33">
        <v>81</v>
      </c>
      <c r="AO19" s="33">
        <v>86</v>
      </c>
      <c r="AP19" s="60"/>
      <c r="AQ19" s="130"/>
      <c r="AR19" s="58" t="s">
        <v>233</v>
      </c>
      <c r="AS19" s="33">
        <v>146</v>
      </c>
      <c r="AT19" s="34">
        <f t="shared" si="11"/>
        <v>342</v>
      </c>
      <c r="AU19" s="33">
        <v>163</v>
      </c>
      <c r="AV19" s="33">
        <v>179</v>
      </c>
      <c r="AW19" s="60"/>
      <c r="AX19" s="110"/>
      <c r="AY19" s="61" t="s">
        <v>167</v>
      </c>
      <c r="AZ19" s="33">
        <v>85</v>
      </c>
      <c r="BA19" s="34">
        <f t="shared" si="10"/>
        <v>234</v>
      </c>
      <c r="BB19" s="33">
        <v>123</v>
      </c>
      <c r="BC19" s="33">
        <v>111</v>
      </c>
      <c r="BD19" s="60"/>
      <c r="BE19" s="110"/>
      <c r="BF19" s="58" t="s">
        <v>30</v>
      </c>
      <c r="BG19" s="33">
        <v>22</v>
      </c>
      <c r="BH19" s="34">
        <f t="shared" si="12"/>
        <v>50</v>
      </c>
      <c r="BI19" s="33">
        <v>29</v>
      </c>
      <c r="BJ19" s="33">
        <v>21</v>
      </c>
      <c r="BK19" s="60"/>
      <c r="BL19" s="110"/>
      <c r="BM19" s="58" t="s">
        <v>178</v>
      </c>
      <c r="BN19" s="33">
        <v>60</v>
      </c>
      <c r="BO19" s="34">
        <f t="shared" si="8"/>
        <v>220</v>
      </c>
      <c r="BP19" s="33">
        <v>107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v>314</v>
      </c>
      <c r="D20" s="34">
        <f t="shared" si="9"/>
        <v>613</v>
      </c>
      <c r="E20" s="33">
        <v>299</v>
      </c>
      <c r="F20" s="33">
        <v>314</v>
      </c>
      <c r="G20" s="46"/>
      <c r="H20" s="100"/>
      <c r="I20" s="39" t="s">
        <v>98</v>
      </c>
      <c r="J20" s="33">
        <v>395</v>
      </c>
      <c r="K20" s="34">
        <f t="shared" si="0"/>
        <v>748</v>
      </c>
      <c r="L20" s="33">
        <v>400</v>
      </c>
      <c r="M20" s="33">
        <v>348</v>
      </c>
      <c r="N20" s="46"/>
      <c r="O20" s="100"/>
      <c r="P20" s="58" t="s">
        <v>394</v>
      </c>
      <c r="Q20" s="33">
        <v>71</v>
      </c>
      <c r="R20" s="34">
        <f t="shared" si="13"/>
        <v>193</v>
      </c>
      <c r="S20" s="33">
        <v>106</v>
      </c>
      <c r="T20" s="33">
        <v>87</v>
      </c>
      <c r="U20" s="46"/>
      <c r="V20" s="99" t="s">
        <v>283</v>
      </c>
      <c r="W20" s="58" t="s">
        <v>119</v>
      </c>
      <c r="X20" s="33">
        <v>64</v>
      </c>
      <c r="Y20" s="34">
        <f t="shared" ref="Y20:Y29" si="14">Z20+AA20</f>
        <v>177</v>
      </c>
      <c r="Z20" s="33">
        <v>88</v>
      </c>
      <c r="AA20" s="33">
        <v>89</v>
      </c>
      <c r="AB20" s="51"/>
      <c r="AC20" s="107"/>
      <c r="AD20" s="59" t="s">
        <v>434</v>
      </c>
      <c r="AE20" s="33">
        <v>108</v>
      </c>
      <c r="AF20" s="34">
        <f t="shared" si="3"/>
        <v>259</v>
      </c>
      <c r="AG20" s="33">
        <v>132</v>
      </c>
      <c r="AH20" s="33">
        <v>127</v>
      </c>
      <c r="AI20" s="60"/>
      <c r="AJ20" s="130"/>
      <c r="AK20" s="61" t="s">
        <v>446</v>
      </c>
      <c r="AL20" s="33">
        <v>28</v>
      </c>
      <c r="AM20" s="34">
        <f t="shared" si="4"/>
        <v>112</v>
      </c>
      <c r="AN20" s="33">
        <v>57</v>
      </c>
      <c r="AO20" s="33">
        <v>55</v>
      </c>
      <c r="AP20" s="60"/>
      <c r="AQ20" s="130"/>
      <c r="AR20" s="58" t="s">
        <v>234</v>
      </c>
      <c r="AS20" s="33">
        <v>122</v>
      </c>
      <c r="AT20" s="34">
        <f t="shared" si="11"/>
        <v>268</v>
      </c>
      <c r="AU20" s="33">
        <v>124</v>
      </c>
      <c r="AV20" s="33">
        <v>144</v>
      </c>
      <c r="AW20" s="60"/>
      <c r="AX20" s="110"/>
      <c r="AY20" s="61" t="s">
        <v>72</v>
      </c>
      <c r="AZ20" s="33">
        <v>70</v>
      </c>
      <c r="BA20" s="34">
        <f t="shared" si="10"/>
        <v>167</v>
      </c>
      <c r="BB20" s="33">
        <v>81</v>
      </c>
      <c r="BC20" s="33">
        <v>86</v>
      </c>
      <c r="BD20" s="60"/>
      <c r="BE20" s="110"/>
      <c r="BF20" s="58" t="s">
        <v>31</v>
      </c>
      <c r="BG20" s="33">
        <v>185</v>
      </c>
      <c r="BH20" s="34">
        <f t="shared" si="12"/>
        <v>439</v>
      </c>
      <c r="BI20" s="33">
        <v>203</v>
      </c>
      <c r="BJ20" s="33">
        <v>236</v>
      </c>
      <c r="BK20" s="60"/>
      <c r="BL20" s="110"/>
      <c r="BM20" s="58" t="s">
        <v>193</v>
      </c>
      <c r="BN20" s="33">
        <v>95</v>
      </c>
      <c r="BO20" s="34">
        <f t="shared" si="8"/>
        <v>268</v>
      </c>
      <c r="BP20" s="33">
        <v>138</v>
      </c>
      <c r="BQ20" s="33">
        <v>130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339</v>
      </c>
      <c r="C21" s="33">
        <v>225</v>
      </c>
      <c r="D21" s="34">
        <f t="shared" si="9"/>
        <v>458</v>
      </c>
      <c r="E21" s="33">
        <v>216</v>
      </c>
      <c r="F21" s="33">
        <v>242</v>
      </c>
      <c r="G21" s="85"/>
      <c r="H21" s="100"/>
      <c r="I21" s="39" t="s">
        <v>374</v>
      </c>
      <c r="J21" s="33">
        <v>421</v>
      </c>
      <c r="K21" s="34">
        <f t="shared" si="0"/>
        <v>988</v>
      </c>
      <c r="L21" s="33">
        <v>502</v>
      </c>
      <c r="M21" s="33">
        <v>486</v>
      </c>
      <c r="N21" s="46"/>
      <c r="O21" s="100"/>
      <c r="P21" s="58" t="s">
        <v>395</v>
      </c>
      <c r="Q21" s="33">
        <v>62</v>
      </c>
      <c r="R21" s="34">
        <f t="shared" si="13"/>
        <v>171</v>
      </c>
      <c r="S21" s="33">
        <v>85</v>
      </c>
      <c r="T21" s="33">
        <v>86</v>
      </c>
      <c r="U21" s="46"/>
      <c r="V21" s="100"/>
      <c r="W21" s="58" t="s">
        <v>421</v>
      </c>
      <c r="X21" s="33">
        <v>35</v>
      </c>
      <c r="Y21" s="34">
        <f t="shared" si="14"/>
        <v>97</v>
      </c>
      <c r="Z21" s="33">
        <v>51</v>
      </c>
      <c r="AA21" s="33">
        <v>46</v>
      </c>
      <c r="AB21" s="51"/>
      <c r="AC21" s="107"/>
      <c r="AD21" s="59" t="s">
        <v>435</v>
      </c>
      <c r="AE21" s="33">
        <v>170</v>
      </c>
      <c r="AF21" s="34">
        <f t="shared" si="3"/>
        <v>469</v>
      </c>
      <c r="AG21" s="33">
        <v>217</v>
      </c>
      <c r="AH21" s="33">
        <v>252</v>
      </c>
      <c r="AI21" s="60"/>
      <c r="AJ21" s="130"/>
      <c r="AK21" s="61" t="s">
        <v>143</v>
      </c>
      <c r="AL21" s="33">
        <v>77</v>
      </c>
      <c r="AM21" s="34">
        <f t="shared" si="4"/>
        <v>271</v>
      </c>
      <c r="AN21" s="33">
        <v>151</v>
      </c>
      <c r="AO21" s="33">
        <v>120</v>
      </c>
      <c r="AP21" s="60"/>
      <c r="AQ21" s="130"/>
      <c r="AR21" s="58" t="s">
        <v>235</v>
      </c>
      <c r="AS21" s="33">
        <v>134</v>
      </c>
      <c r="AT21" s="34">
        <f t="shared" si="11"/>
        <v>325</v>
      </c>
      <c r="AU21" s="33">
        <v>164</v>
      </c>
      <c r="AV21" s="33">
        <v>161</v>
      </c>
      <c r="AW21" s="60"/>
      <c r="AX21" s="111"/>
      <c r="AY21" s="55" t="s">
        <v>46</v>
      </c>
      <c r="AZ21" s="34">
        <f>SUM(AZ14:AZ20)</f>
        <v>535</v>
      </c>
      <c r="BA21" s="34">
        <f>SUM(BA14:BA20)</f>
        <v>1276</v>
      </c>
      <c r="BB21" s="34">
        <f>SUM(BB14:BB20)</f>
        <v>645</v>
      </c>
      <c r="BC21" s="34">
        <f>SUM(BC14:BC20)</f>
        <v>631</v>
      </c>
      <c r="BD21" s="60"/>
      <c r="BE21" s="110"/>
      <c r="BF21" s="58" t="s">
        <v>32</v>
      </c>
      <c r="BG21" s="33">
        <v>50</v>
      </c>
      <c r="BH21" s="34">
        <f t="shared" si="12"/>
        <v>121</v>
      </c>
      <c r="BI21" s="33">
        <v>64</v>
      </c>
      <c r="BJ21" s="33">
        <v>57</v>
      </c>
      <c r="BK21" s="60"/>
      <c r="BL21" s="111"/>
      <c r="BM21" s="47" t="s">
        <v>46</v>
      </c>
      <c r="BN21" s="38">
        <f>SUM(BN6:BN20)</f>
        <v>1237</v>
      </c>
      <c r="BO21" s="38">
        <f>SUM(BO6:BO20)</f>
        <v>3347</v>
      </c>
      <c r="BP21" s="38">
        <f>SUM(BP6:BP20)</f>
        <v>1636</v>
      </c>
      <c r="BQ21" s="38">
        <f>SUM(BQ6:BQ20)</f>
        <v>1711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v>257</v>
      </c>
      <c r="D22" s="34">
        <f t="shared" si="9"/>
        <v>563</v>
      </c>
      <c r="E22" s="33">
        <v>264</v>
      </c>
      <c r="F22" s="33">
        <v>299</v>
      </c>
      <c r="G22" s="46"/>
      <c r="H22" s="100"/>
      <c r="I22" s="39" t="s">
        <v>375</v>
      </c>
      <c r="J22" s="33">
        <v>551</v>
      </c>
      <c r="K22" s="34">
        <f t="shared" si="0"/>
        <v>1068</v>
      </c>
      <c r="L22" s="33">
        <v>518</v>
      </c>
      <c r="M22" s="33">
        <v>550</v>
      </c>
      <c r="N22" s="46"/>
      <c r="O22" s="100"/>
      <c r="P22" s="58" t="s">
        <v>396</v>
      </c>
      <c r="Q22" s="33">
        <v>73</v>
      </c>
      <c r="R22" s="34">
        <f t="shared" si="13"/>
        <v>203</v>
      </c>
      <c r="S22" s="33">
        <v>112</v>
      </c>
      <c r="T22" s="33">
        <v>91</v>
      </c>
      <c r="U22" s="46"/>
      <c r="V22" s="100"/>
      <c r="W22" s="58" t="s">
        <v>422</v>
      </c>
      <c r="X22" s="33">
        <v>23</v>
      </c>
      <c r="Y22" s="34">
        <f t="shared" si="14"/>
        <v>62</v>
      </c>
      <c r="Z22" s="33">
        <v>35</v>
      </c>
      <c r="AA22" s="33">
        <v>27</v>
      </c>
      <c r="AB22" s="51"/>
      <c r="AC22" s="107"/>
      <c r="AD22" s="59" t="s">
        <v>132</v>
      </c>
      <c r="AE22" s="33">
        <v>71</v>
      </c>
      <c r="AF22" s="34">
        <f t="shared" si="3"/>
        <v>165</v>
      </c>
      <c r="AG22" s="33">
        <v>63</v>
      </c>
      <c r="AH22" s="33">
        <v>102</v>
      </c>
      <c r="AI22" s="60"/>
      <c r="AJ22" s="130"/>
      <c r="AK22" s="61" t="s">
        <v>447</v>
      </c>
      <c r="AL22" s="33">
        <v>27</v>
      </c>
      <c r="AM22" s="34">
        <f t="shared" si="4"/>
        <v>103</v>
      </c>
      <c r="AN22" s="33">
        <v>50</v>
      </c>
      <c r="AO22" s="33">
        <v>53</v>
      </c>
      <c r="AP22" s="60"/>
      <c r="AQ22" s="130"/>
      <c r="AR22" s="58" t="s">
        <v>236</v>
      </c>
      <c r="AS22" s="33">
        <v>382</v>
      </c>
      <c r="AT22" s="34">
        <f t="shared" si="11"/>
        <v>886</v>
      </c>
      <c r="AU22" s="33">
        <v>416</v>
      </c>
      <c r="AV22" s="33">
        <v>470</v>
      </c>
      <c r="AW22" s="60"/>
      <c r="AX22" s="109" t="s">
        <v>250</v>
      </c>
      <c r="AY22" s="58" t="s">
        <v>168</v>
      </c>
      <c r="AZ22" s="33">
        <v>134</v>
      </c>
      <c r="BA22" s="34">
        <f t="shared" ref="BA22:BA27" si="15">BB22+BC22</f>
        <v>356</v>
      </c>
      <c r="BB22" s="33">
        <v>182</v>
      </c>
      <c r="BC22" s="33">
        <v>174</v>
      </c>
      <c r="BD22" s="60"/>
      <c r="BE22" s="110"/>
      <c r="BF22" s="58" t="s">
        <v>77</v>
      </c>
      <c r="BG22" s="33">
        <v>114</v>
      </c>
      <c r="BH22" s="34">
        <f t="shared" si="12"/>
        <v>266</v>
      </c>
      <c r="BI22" s="33">
        <v>131</v>
      </c>
      <c r="BJ22" s="33">
        <v>135</v>
      </c>
      <c r="BK22" s="60"/>
      <c r="BL22" s="109" t="s">
        <v>297</v>
      </c>
      <c r="BM22" s="58" t="s">
        <v>456</v>
      </c>
      <c r="BN22" s="33">
        <v>122</v>
      </c>
      <c r="BO22" s="34">
        <f t="shared" ref="BO22:BO37" si="16">BP22+BQ22</f>
        <v>366</v>
      </c>
      <c r="BP22" s="33">
        <v>182</v>
      </c>
      <c r="BQ22" s="33">
        <v>184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v>210</v>
      </c>
      <c r="D23" s="34">
        <f t="shared" si="9"/>
        <v>419</v>
      </c>
      <c r="E23" s="33">
        <v>205</v>
      </c>
      <c r="F23" s="33">
        <v>214</v>
      </c>
      <c r="G23" s="46"/>
      <c r="H23" s="100"/>
      <c r="I23" s="39" t="s">
        <v>99</v>
      </c>
      <c r="J23" s="33">
        <v>60</v>
      </c>
      <c r="K23" s="34">
        <f t="shared" si="0"/>
        <v>181</v>
      </c>
      <c r="L23" s="33">
        <v>96</v>
      </c>
      <c r="M23" s="33">
        <v>85</v>
      </c>
      <c r="N23" s="46"/>
      <c r="O23" s="100"/>
      <c r="P23" s="58" t="s">
        <v>397</v>
      </c>
      <c r="Q23" s="33">
        <v>121</v>
      </c>
      <c r="R23" s="34">
        <f t="shared" si="13"/>
        <v>339</v>
      </c>
      <c r="S23" s="33">
        <v>167</v>
      </c>
      <c r="T23" s="33">
        <v>172</v>
      </c>
      <c r="U23" s="46"/>
      <c r="V23" s="100"/>
      <c r="W23" s="58" t="s">
        <v>120</v>
      </c>
      <c r="X23" s="33">
        <v>13</v>
      </c>
      <c r="Y23" s="34">
        <f t="shared" si="14"/>
        <v>45</v>
      </c>
      <c r="Z23" s="33">
        <v>23</v>
      </c>
      <c r="AA23" s="33">
        <v>22</v>
      </c>
      <c r="AB23" s="51"/>
      <c r="AC23" s="107"/>
      <c r="AD23" s="59" t="s">
        <v>82</v>
      </c>
      <c r="AE23" s="33">
        <v>69</v>
      </c>
      <c r="AF23" s="34">
        <f t="shared" si="3"/>
        <v>170</v>
      </c>
      <c r="AG23" s="33">
        <v>80</v>
      </c>
      <c r="AH23" s="33">
        <v>90</v>
      </c>
      <c r="AI23" s="60"/>
      <c r="AJ23" s="130"/>
      <c r="AK23" s="61" t="s">
        <v>144</v>
      </c>
      <c r="AL23" s="33">
        <v>49</v>
      </c>
      <c r="AM23" s="34">
        <f t="shared" si="4"/>
        <v>163</v>
      </c>
      <c r="AN23" s="33">
        <v>86</v>
      </c>
      <c r="AO23" s="33">
        <v>77</v>
      </c>
      <c r="AP23" s="60"/>
      <c r="AQ23" s="130"/>
      <c r="AR23" s="58" t="s">
        <v>237</v>
      </c>
      <c r="AS23" s="33">
        <v>281</v>
      </c>
      <c r="AT23" s="34">
        <f t="shared" si="11"/>
        <v>714</v>
      </c>
      <c r="AU23" s="33">
        <v>350</v>
      </c>
      <c r="AV23" s="33">
        <v>364</v>
      </c>
      <c r="AW23" s="60"/>
      <c r="AX23" s="110"/>
      <c r="AY23" s="58" t="s">
        <v>73</v>
      </c>
      <c r="AZ23" s="33">
        <v>52</v>
      </c>
      <c r="BA23" s="34">
        <f t="shared" si="15"/>
        <v>144</v>
      </c>
      <c r="BB23" s="33">
        <v>70</v>
      </c>
      <c r="BC23" s="33">
        <v>74</v>
      </c>
      <c r="BD23" s="60"/>
      <c r="BE23" s="110"/>
      <c r="BF23" s="58" t="s">
        <v>33</v>
      </c>
      <c r="BG23" s="33">
        <v>154</v>
      </c>
      <c r="BH23" s="34">
        <f t="shared" si="12"/>
        <v>374</v>
      </c>
      <c r="BI23" s="33">
        <v>172</v>
      </c>
      <c r="BJ23" s="33">
        <v>202</v>
      </c>
      <c r="BK23" s="60"/>
      <c r="BL23" s="110"/>
      <c r="BM23" s="58" t="s">
        <v>457</v>
      </c>
      <c r="BN23" s="33">
        <v>100</v>
      </c>
      <c r="BO23" s="34">
        <f t="shared" si="16"/>
        <v>312</v>
      </c>
      <c r="BP23" s="33">
        <v>159</v>
      </c>
      <c r="BQ23" s="33">
        <v>153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322</v>
      </c>
      <c r="D24" s="34">
        <f t="shared" si="9"/>
        <v>681</v>
      </c>
      <c r="E24" s="33">
        <v>327</v>
      </c>
      <c r="F24" s="33">
        <v>354</v>
      </c>
      <c r="G24" s="85"/>
      <c r="H24" s="100"/>
      <c r="I24" s="40" t="s">
        <v>84</v>
      </c>
      <c r="J24" s="33">
        <v>555</v>
      </c>
      <c r="K24" s="34">
        <f t="shared" si="0"/>
        <v>1342</v>
      </c>
      <c r="L24" s="33">
        <v>673</v>
      </c>
      <c r="M24" s="33">
        <v>669</v>
      </c>
      <c r="N24" s="46"/>
      <c r="O24" s="100"/>
      <c r="P24" s="58" t="s">
        <v>398</v>
      </c>
      <c r="Q24" s="33">
        <v>82</v>
      </c>
      <c r="R24" s="34">
        <f t="shared" si="13"/>
        <v>202</v>
      </c>
      <c r="S24" s="33">
        <v>104</v>
      </c>
      <c r="T24" s="33">
        <v>98</v>
      </c>
      <c r="U24" s="46"/>
      <c r="V24" s="100"/>
      <c r="W24" s="58" t="s">
        <v>121</v>
      </c>
      <c r="X24" s="33">
        <v>26</v>
      </c>
      <c r="Y24" s="34">
        <f t="shared" si="14"/>
        <v>76</v>
      </c>
      <c r="Z24" s="33">
        <v>41</v>
      </c>
      <c r="AA24" s="33">
        <v>35</v>
      </c>
      <c r="AB24" s="51"/>
      <c r="AC24" s="107"/>
      <c r="AD24" s="59" t="s">
        <v>133</v>
      </c>
      <c r="AE24" s="33">
        <v>131</v>
      </c>
      <c r="AF24" s="34">
        <f t="shared" si="3"/>
        <v>345</v>
      </c>
      <c r="AG24" s="33">
        <v>170</v>
      </c>
      <c r="AH24" s="33">
        <v>175</v>
      </c>
      <c r="AI24" s="60"/>
      <c r="AJ24" s="131"/>
      <c r="AK24" s="55" t="s">
        <v>46</v>
      </c>
      <c r="AL24" s="32">
        <f>SUM(AL6:AL23)</f>
        <v>2313</v>
      </c>
      <c r="AM24" s="32">
        <f>SUM(AM6:AM23)</f>
        <v>6395</v>
      </c>
      <c r="AN24" s="32">
        <f>SUM(AN6:AN23)</f>
        <v>3202</v>
      </c>
      <c r="AO24" s="32">
        <f>SUM(AO6:AO23)</f>
        <v>3193</v>
      </c>
      <c r="AP24" s="60"/>
      <c r="AQ24" s="131"/>
      <c r="AR24" s="55" t="s">
        <v>46</v>
      </c>
      <c r="AS24" s="35">
        <f>SUM(AS16:AS23)</f>
        <v>1704</v>
      </c>
      <c r="AT24" s="35">
        <f>SUM(AT16:AT23)</f>
        <v>4077</v>
      </c>
      <c r="AU24" s="35">
        <f>SUM(AU16:AU23)</f>
        <v>1959</v>
      </c>
      <c r="AV24" s="35">
        <f>SUM(AV16:AV23)</f>
        <v>2118</v>
      </c>
      <c r="AW24" s="60"/>
      <c r="AX24" s="110"/>
      <c r="AY24" s="58" t="s">
        <v>169</v>
      </c>
      <c r="AZ24" s="33">
        <v>48</v>
      </c>
      <c r="BA24" s="34">
        <f t="shared" si="15"/>
        <v>122</v>
      </c>
      <c r="BB24" s="33">
        <v>63</v>
      </c>
      <c r="BC24" s="33">
        <v>59</v>
      </c>
      <c r="BD24" s="60"/>
      <c r="BE24" s="110"/>
      <c r="BF24" s="58" t="s">
        <v>34</v>
      </c>
      <c r="BG24" s="33">
        <v>125</v>
      </c>
      <c r="BH24" s="34">
        <f t="shared" si="12"/>
        <v>306</v>
      </c>
      <c r="BI24" s="33">
        <v>145</v>
      </c>
      <c r="BJ24" s="33">
        <v>161</v>
      </c>
      <c r="BK24" s="60"/>
      <c r="BL24" s="110"/>
      <c r="BM24" s="58" t="s">
        <v>179</v>
      </c>
      <c r="BN24" s="33">
        <v>200</v>
      </c>
      <c r="BO24" s="34">
        <f t="shared" si="16"/>
        <v>540</v>
      </c>
      <c r="BP24" s="33">
        <v>271</v>
      </c>
      <c r="BQ24" s="33">
        <v>269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v>548</v>
      </c>
      <c r="D25" s="34">
        <f t="shared" si="9"/>
        <v>1254</v>
      </c>
      <c r="E25" s="33">
        <v>613</v>
      </c>
      <c r="F25" s="33">
        <v>641</v>
      </c>
      <c r="G25" s="46"/>
      <c r="H25" s="101"/>
      <c r="I25" s="41" t="s">
        <v>46</v>
      </c>
      <c r="J25" s="38">
        <f>SUM(J6:J24)</f>
        <v>7685</v>
      </c>
      <c r="K25" s="87">
        <f>SUM(K6:K24)</f>
        <v>17702</v>
      </c>
      <c r="L25" s="38">
        <f>SUM(L6:L24)</f>
        <v>8716</v>
      </c>
      <c r="M25" s="38">
        <f>SUM(M6:M24)</f>
        <v>8986</v>
      </c>
      <c r="N25" s="46"/>
      <c r="O25" s="100"/>
      <c r="P25" s="58" t="s">
        <v>399</v>
      </c>
      <c r="Q25" s="33">
        <v>49</v>
      </c>
      <c r="R25" s="34">
        <f t="shared" si="13"/>
        <v>143</v>
      </c>
      <c r="S25" s="33">
        <v>75</v>
      </c>
      <c r="T25" s="33">
        <v>68</v>
      </c>
      <c r="U25" s="46"/>
      <c r="V25" s="100"/>
      <c r="W25" s="58" t="s">
        <v>122</v>
      </c>
      <c r="X25" s="33">
        <v>64</v>
      </c>
      <c r="Y25" s="34">
        <f t="shared" si="14"/>
        <v>181</v>
      </c>
      <c r="Z25" s="33">
        <v>88</v>
      </c>
      <c r="AA25" s="33">
        <v>93</v>
      </c>
      <c r="AB25" s="51"/>
      <c r="AC25" s="107"/>
      <c r="AD25" s="59" t="s">
        <v>134</v>
      </c>
      <c r="AE25" s="33">
        <v>113</v>
      </c>
      <c r="AF25" s="34">
        <f t="shared" si="3"/>
        <v>269</v>
      </c>
      <c r="AG25" s="33">
        <v>135</v>
      </c>
      <c r="AH25" s="33">
        <v>134</v>
      </c>
      <c r="AI25" s="60"/>
      <c r="AJ25" s="109" t="s">
        <v>239</v>
      </c>
      <c r="AK25" s="61" t="s">
        <v>145</v>
      </c>
      <c r="AL25" s="33">
        <v>32</v>
      </c>
      <c r="AM25" s="34">
        <f t="shared" ref="AM25:AM28" si="17">AN25+AO25</f>
        <v>116</v>
      </c>
      <c r="AN25" s="33">
        <v>60</v>
      </c>
      <c r="AO25" s="33">
        <v>56</v>
      </c>
      <c r="AP25" s="60"/>
      <c r="AQ25" s="112" t="s">
        <v>289</v>
      </c>
      <c r="AR25" s="57" t="s">
        <v>240</v>
      </c>
      <c r="AS25" s="33">
        <v>35</v>
      </c>
      <c r="AT25" s="34">
        <f t="shared" ref="AT25:AT30" si="18">AU25+AV25</f>
        <v>107</v>
      </c>
      <c r="AU25" s="33">
        <v>56</v>
      </c>
      <c r="AV25" s="33">
        <v>51</v>
      </c>
      <c r="AW25" s="60"/>
      <c r="AX25" s="110"/>
      <c r="AY25" s="58" t="s">
        <v>170</v>
      </c>
      <c r="AZ25" s="33">
        <v>85</v>
      </c>
      <c r="BA25" s="34">
        <f t="shared" si="15"/>
        <v>246</v>
      </c>
      <c r="BB25" s="33">
        <v>128</v>
      </c>
      <c r="BC25" s="33">
        <v>118</v>
      </c>
      <c r="BD25" s="60"/>
      <c r="BE25" s="110"/>
      <c r="BF25" s="58" t="s">
        <v>35</v>
      </c>
      <c r="BG25" s="33">
        <v>42</v>
      </c>
      <c r="BH25" s="34">
        <f t="shared" si="12"/>
        <v>91</v>
      </c>
      <c r="BI25" s="33">
        <v>54</v>
      </c>
      <c r="BJ25" s="33">
        <v>37</v>
      </c>
      <c r="BK25" s="60"/>
      <c r="BL25" s="110"/>
      <c r="BM25" s="58" t="s">
        <v>180</v>
      </c>
      <c r="BN25" s="33">
        <v>59</v>
      </c>
      <c r="BO25" s="34">
        <f t="shared" si="16"/>
        <v>160</v>
      </c>
      <c r="BP25" s="33">
        <v>82</v>
      </c>
      <c r="BQ25" s="33">
        <v>78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v>385</v>
      </c>
      <c r="D26" s="34">
        <f t="shared" ref="D26:D57" si="19">E26+F26</f>
        <v>906</v>
      </c>
      <c r="E26" s="33">
        <v>458</v>
      </c>
      <c r="F26" s="33">
        <v>448</v>
      </c>
      <c r="G26" s="46"/>
      <c r="H26" s="99" t="s">
        <v>276</v>
      </c>
      <c r="I26" s="39" t="s">
        <v>48</v>
      </c>
      <c r="J26" s="33">
        <v>404</v>
      </c>
      <c r="K26" s="34">
        <f t="shared" ref="K26:K36" si="20">L26+M26</f>
        <v>1007</v>
      </c>
      <c r="L26" s="33">
        <v>501</v>
      </c>
      <c r="M26" s="33">
        <v>506</v>
      </c>
      <c r="N26" s="46"/>
      <c r="O26" s="100"/>
      <c r="P26" s="58" t="s">
        <v>400</v>
      </c>
      <c r="Q26" s="33">
        <v>34</v>
      </c>
      <c r="R26" s="34">
        <f t="shared" si="13"/>
        <v>111</v>
      </c>
      <c r="S26" s="33">
        <v>58</v>
      </c>
      <c r="T26" s="33">
        <v>53</v>
      </c>
      <c r="U26" s="46"/>
      <c r="V26" s="100"/>
      <c r="W26" s="58" t="s">
        <v>123</v>
      </c>
      <c r="X26" s="33">
        <v>28</v>
      </c>
      <c r="Y26" s="34">
        <f t="shared" si="14"/>
        <v>93</v>
      </c>
      <c r="Z26" s="33">
        <v>42</v>
      </c>
      <c r="AA26" s="33">
        <v>51</v>
      </c>
      <c r="AB26" s="51"/>
      <c r="AC26" s="107"/>
      <c r="AD26" s="59" t="s">
        <v>155</v>
      </c>
      <c r="AE26" s="33">
        <v>56</v>
      </c>
      <c r="AF26" s="34">
        <f t="shared" si="3"/>
        <v>179</v>
      </c>
      <c r="AG26" s="33">
        <v>89</v>
      </c>
      <c r="AH26" s="33">
        <v>90</v>
      </c>
      <c r="AI26" s="60"/>
      <c r="AJ26" s="115"/>
      <c r="AK26" s="61" t="s">
        <v>448</v>
      </c>
      <c r="AL26" s="33">
        <v>56</v>
      </c>
      <c r="AM26" s="34">
        <f t="shared" si="17"/>
        <v>174</v>
      </c>
      <c r="AN26" s="33">
        <v>82</v>
      </c>
      <c r="AO26" s="33">
        <v>92</v>
      </c>
      <c r="AP26" s="60"/>
      <c r="AQ26" s="113"/>
      <c r="AR26" s="58" t="s">
        <v>241</v>
      </c>
      <c r="AS26" s="33">
        <v>47</v>
      </c>
      <c r="AT26" s="34">
        <f t="shared" si="18"/>
        <v>133</v>
      </c>
      <c r="AU26" s="33">
        <v>66</v>
      </c>
      <c r="AV26" s="33">
        <v>67</v>
      </c>
      <c r="AW26" s="60"/>
      <c r="AX26" s="110"/>
      <c r="AY26" s="61" t="s">
        <v>255</v>
      </c>
      <c r="AZ26" s="33">
        <v>33</v>
      </c>
      <c r="BA26" s="34">
        <f t="shared" si="15"/>
        <v>89</v>
      </c>
      <c r="BB26" s="33">
        <v>46</v>
      </c>
      <c r="BC26" s="33">
        <v>43</v>
      </c>
      <c r="BD26" s="60"/>
      <c r="BE26" s="110"/>
      <c r="BF26" s="58" t="s">
        <v>36</v>
      </c>
      <c r="BG26" s="33">
        <v>85</v>
      </c>
      <c r="BH26" s="34">
        <f t="shared" si="12"/>
        <v>211</v>
      </c>
      <c r="BI26" s="33">
        <v>110</v>
      </c>
      <c r="BJ26" s="33">
        <v>101</v>
      </c>
      <c r="BK26" s="60"/>
      <c r="BL26" s="110"/>
      <c r="BM26" s="58" t="s">
        <v>181</v>
      </c>
      <c r="BN26" s="33">
        <v>34</v>
      </c>
      <c r="BO26" s="34">
        <f t="shared" si="16"/>
        <v>112</v>
      </c>
      <c r="BP26" s="33">
        <v>57</v>
      </c>
      <c r="BQ26" s="33"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v>602</v>
      </c>
      <c r="D27" s="34">
        <f t="shared" si="19"/>
        <v>1597</v>
      </c>
      <c r="E27" s="33">
        <v>767</v>
      </c>
      <c r="F27" s="33">
        <v>830</v>
      </c>
      <c r="G27" s="85"/>
      <c r="H27" s="100"/>
      <c r="I27" s="39" t="s">
        <v>49</v>
      </c>
      <c r="J27" s="33">
        <v>189</v>
      </c>
      <c r="K27" s="34">
        <f t="shared" si="20"/>
        <v>448</v>
      </c>
      <c r="L27" s="33">
        <v>222</v>
      </c>
      <c r="M27" s="33">
        <v>226</v>
      </c>
      <c r="N27" s="46"/>
      <c r="O27" s="100"/>
      <c r="P27" s="58" t="s">
        <v>401</v>
      </c>
      <c r="Q27" s="33">
        <v>46</v>
      </c>
      <c r="R27" s="34">
        <f t="shared" si="13"/>
        <v>130</v>
      </c>
      <c r="S27" s="33">
        <v>64</v>
      </c>
      <c r="T27" s="33">
        <v>66</v>
      </c>
      <c r="U27" s="46"/>
      <c r="V27" s="100"/>
      <c r="W27" s="58" t="s">
        <v>238</v>
      </c>
      <c r="X27" s="33">
        <v>49</v>
      </c>
      <c r="Y27" s="34">
        <f t="shared" si="14"/>
        <v>168</v>
      </c>
      <c r="Z27" s="33">
        <v>85</v>
      </c>
      <c r="AA27" s="33">
        <v>83</v>
      </c>
      <c r="AB27" s="51"/>
      <c r="AC27" s="107"/>
      <c r="AD27" s="59" t="s">
        <v>436</v>
      </c>
      <c r="AE27" s="33">
        <v>127</v>
      </c>
      <c r="AF27" s="34">
        <f t="shared" si="3"/>
        <v>351</v>
      </c>
      <c r="AG27" s="33">
        <v>161</v>
      </c>
      <c r="AH27" s="33">
        <v>190</v>
      </c>
      <c r="AI27" s="60"/>
      <c r="AJ27" s="115"/>
      <c r="AK27" s="61" t="s">
        <v>146</v>
      </c>
      <c r="AL27" s="33">
        <v>23</v>
      </c>
      <c r="AM27" s="34">
        <f t="shared" si="17"/>
        <v>56</v>
      </c>
      <c r="AN27" s="33">
        <v>30</v>
      </c>
      <c r="AO27" s="33">
        <v>26</v>
      </c>
      <c r="AP27" s="60"/>
      <c r="AQ27" s="113"/>
      <c r="AR27" s="58" t="s">
        <v>242</v>
      </c>
      <c r="AS27" s="33">
        <v>283</v>
      </c>
      <c r="AT27" s="34">
        <f t="shared" si="18"/>
        <v>437</v>
      </c>
      <c r="AU27" s="33">
        <v>154</v>
      </c>
      <c r="AV27" s="33">
        <v>283</v>
      </c>
      <c r="AW27" s="60"/>
      <c r="AX27" s="110"/>
      <c r="AY27" s="58" t="s">
        <v>171</v>
      </c>
      <c r="AZ27" s="33">
        <v>161</v>
      </c>
      <c r="BA27" s="34">
        <f t="shared" si="15"/>
        <v>375</v>
      </c>
      <c r="BB27" s="33">
        <v>173</v>
      </c>
      <c r="BC27" s="33">
        <v>202</v>
      </c>
      <c r="BD27" s="60"/>
      <c r="BE27" s="110"/>
      <c r="BF27" s="58" t="s">
        <v>78</v>
      </c>
      <c r="BG27" s="33">
        <v>22</v>
      </c>
      <c r="BH27" s="34">
        <f t="shared" si="12"/>
        <v>59</v>
      </c>
      <c r="BI27" s="33">
        <v>33</v>
      </c>
      <c r="BJ27" s="33">
        <v>26</v>
      </c>
      <c r="BK27" s="60"/>
      <c r="BL27" s="110"/>
      <c r="BM27" s="58" t="s">
        <v>458</v>
      </c>
      <c r="BN27" s="33">
        <v>44</v>
      </c>
      <c r="BO27" s="34">
        <f t="shared" si="16"/>
        <v>148</v>
      </c>
      <c r="BP27" s="33">
        <v>76</v>
      </c>
      <c r="BQ27" s="33">
        <v>72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v>401</v>
      </c>
      <c r="D28" s="34">
        <f t="shared" si="19"/>
        <v>869</v>
      </c>
      <c r="E28" s="33">
        <v>411</v>
      </c>
      <c r="F28" s="33">
        <v>458</v>
      </c>
      <c r="G28" s="46"/>
      <c r="H28" s="100"/>
      <c r="I28" s="39" t="s">
        <v>478</v>
      </c>
      <c r="J28" s="33">
        <v>364</v>
      </c>
      <c r="K28" s="34">
        <f t="shared" si="20"/>
        <v>972</v>
      </c>
      <c r="L28" s="33">
        <v>463</v>
      </c>
      <c r="M28" s="33">
        <v>509</v>
      </c>
      <c r="N28" s="46"/>
      <c r="O28" s="100"/>
      <c r="P28" s="55" t="s">
        <v>46</v>
      </c>
      <c r="Q28" s="34">
        <f>SUM(Q18:Q27)</f>
        <v>646</v>
      </c>
      <c r="R28" s="34">
        <f>SUM(R18:R27)</f>
        <v>1805</v>
      </c>
      <c r="S28" s="34">
        <f>SUM(S18:S27)</f>
        <v>930</v>
      </c>
      <c r="T28" s="34">
        <f>SUM(T18:T27)</f>
        <v>875</v>
      </c>
      <c r="U28" s="46"/>
      <c r="V28" s="100"/>
      <c r="W28" s="58" t="s">
        <v>124</v>
      </c>
      <c r="X28" s="33">
        <v>27</v>
      </c>
      <c r="Y28" s="34">
        <f t="shared" si="14"/>
        <v>73</v>
      </c>
      <c r="Z28" s="33">
        <v>34</v>
      </c>
      <c r="AA28" s="33">
        <v>39</v>
      </c>
      <c r="AB28" s="51"/>
      <c r="AC28" s="108"/>
      <c r="AD28" s="53" t="s">
        <v>46</v>
      </c>
      <c r="AE28" s="81">
        <f>SUM(AE6:AE27)</f>
        <v>1999</v>
      </c>
      <c r="AF28" s="81">
        <f>SUM(AF6:AF27)</f>
        <v>5088</v>
      </c>
      <c r="AG28" s="81">
        <f>SUM(AG6:AG27)</f>
        <v>2448</v>
      </c>
      <c r="AH28" s="81">
        <f>SUM(AH6:AH27)</f>
        <v>2640</v>
      </c>
      <c r="AI28" s="60"/>
      <c r="AJ28" s="115"/>
      <c r="AK28" s="61" t="s">
        <v>147</v>
      </c>
      <c r="AL28" s="33">
        <v>12</v>
      </c>
      <c r="AM28" s="34">
        <f t="shared" si="17"/>
        <v>28</v>
      </c>
      <c r="AN28" s="33">
        <v>15</v>
      </c>
      <c r="AO28" s="33">
        <v>13</v>
      </c>
      <c r="AP28" s="60"/>
      <c r="AQ28" s="113"/>
      <c r="AR28" s="61" t="s">
        <v>243</v>
      </c>
      <c r="AS28" s="33">
        <v>254</v>
      </c>
      <c r="AT28" s="34">
        <f t="shared" si="18"/>
        <v>701</v>
      </c>
      <c r="AU28" s="33">
        <v>357</v>
      </c>
      <c r="AV28" s="33">
        <v>344</v>
      </c>
      <c r="AW28" s="60"/>
      <c r="AX28" s="111"/>
      <c r="AY28" s="47" t="s">
        <v>46</v>
      </c>
      <c r="AZ28" s="38">
        <f>SUM(AZ22:AZ27)</f>
        <v>513</v>
      </c>
      <c r="BA28" s="38">
        <f>SUM(BA22:BA27)</f>
        <v>1332</v>
      </c>
      <c r="BB28" s="38">
        <f>SUM(BB22:BB27)</f>
        <v>662</v>
      </c>
      <c r="BC28" s="38">
        <f>SUM(BC22:BC27)</f>
        <v>670</v>
      </c>
      <c r="BD28" s="60"/>
      <c r="BE28" s="111"/>
      <c r="BF28" s="55" t="s">
        <v>46</v>
      </c>
      <c r="BG28" s="37">
        <f>SUM(BG17:BG27)</f>
        <v>952</v>
      </c>
      <c r="BH28" s="37">
        <f>SUM(BH17:BH27)</f>
        <v>2192</v>
      </c>
      <c r="BI28" s="37">
        <f>SUM(BI17:BI27)</f>
        <v>1066</v>
      </c>
      <c r="BJ28" s="37">
        <f>SUM(BJ17:BJ27)</f>
        <v>1126</v>
      </c>
      <c r="BK28" s="60"/>
      <c r="BL28" s="110"/>
      <c r="BM28" s="58" t="s">
        <v>182</v>
      </c>
      <c r="BN28" s="33">
        <v>240</v>
      </c>
      <c r="BO28" s="34">
        <f t="shared" si="16"/>
        <v>616</v>
      </c>
      <c r="BP28" s="33">
        <v>301</v>
      </c>
      <c r="BQ28" s="33">
        <v>315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v>529</v>
      </c>
      <c r="D29" s="34">
        <f t="shared" si="19"/>
        <v>1267</v>
      </c>
      <c r="E29" s="33">
        <v>635</v>
      </c>
      <c r="F29" s="33">
        <v>632</v>
      </c>
      <c r="G29" s="46"/>
      <c r="H29" s="100"/>
      <c r="I29" s="39" t="s">
        <v>479</v>
      </c>
      <c r="J29" s="33">
        <v>453</v>
      </c>
      <c r="K29" s="34">
        <f t="shared" si="20"/>
        <v>983</v>
      </c>
      <c r="L29" s="33">
        <v>483</v>
      </c>
      <c r="M29" s="33">
        <v>500</v>
      </c>
      <c r="N29" s="46"/>
      <c r="O29" s="99" t="s">
        <v>280</v>
      </c>
      <c r="P29" s="57" t="s">
        <v>402</v>
      </c>
      <c r="Q29" s="33">
        <v>46</v>
      </c>
      <c r="R29" s="34">
        <f t="shared" ref="R29:R40" si="21">S29+T29</f>
        <v>142</v>
      </c>
      <c r="S29" s="33">
        <v>69</v>
      </c>
      <c r="T29" s="33">
        <v>73</v>
      </c>
      <c r="U29" s="46"/>
      <c r="V29" s="100"/>
      <c r="W29" s="58" t="s">
        <v>423</v>
      </c>
      <c r="X29" s="33">
        <v>35</v>
      </c>
      <c r="Y29" s="34">
        <f t="shared" si="14"/>
        <v>87</v>
      </c>
      <c r="Z29" s="33">
        <v>44</v>
      </c>
      <c r="AA29" s="33">
        <v>43</v>
      </c>
      <c r="AB29" s="51"/>
      <c r="AC29" s="106" t="s">
        <v>244</v>
      </c>
      <c r="AD29" s="59" t="s">
        <v>437</v>
      </c>
      <c r="AE29" s="33">
        <v>31</v>
      </c>
      <c r="AF29" s="34">
        <f t="shared" ref="AF29:AF35" si="22">AG29+AH29</f>
        <v>93</v>
      </c>
      <c r="AG29" s="33">
        <v>49</v>
      </c>
      <c r="AH29" s="33">
        <v>44</v>
      </c>
      <c r="AI29" s="60"/>
      <c r="AJ29" s="116"/>
      <c r="AK29" s="55" t="s">
        <v>46</v>
      </c>
      <c r="AL29" s="35">
        <f>SUM(AL25:AL28)</f>
        <v>123</v>
      </c>
      <c r="AM29" s="35">
        <f>SUM(AM25:AM28)</f>
        <v>374</v>
      </c>
      <c r="AN29" s="35">
        <f>SUM(AN25:AN28)</f>
        <v>187</v>
      </c>
      <c r="AO29" s="35">
        <f>SUM(AO25:AO28)</f>
        <v>187</v>
      </c>
      <c r="AP29" s="60"/>
      <c r="AQ29" s="113"/>
      <c r="AR29" s="61" t="s">
        <v>245</v>
      </c>
      <c r="AS29" s="33">
        <v>52</v>
      </c>
      <c r="AT29" s="34">
        <f t="shared" si="18"/>
        <v>166</v>
      </c>
      <c r="AU29" s="33">
        <v>85</v>
      </c>
      <c r="AV29" s="33">
        <v>81</v>
      </c>
      <c r="AW29" s="60"/>
      <c r="AX29" s="109" t="s">
        <v>210</v>
      </c>
      <c r="AY29" s="58" t="s">
        <v>74</v>
      </c>
      <c r="AZ29" s="33">
        <v>24</v>
      </c>
      <c r="BA29" s="34">
        <f t="shared" ref="BA29:BA39" si="23">BB29+BC29</f>
        <v>55</v>
      </c>
      <c r="BB29" s="33">
        <v>23</v>
      </c>
      <c r="BC29" s="33">
        <v>32</v>
      </c>
      <c r="BD29" s="60"/>
      <c r="BE29" s="109" t="s">
        <v>295</v>
      </c>
      <c r="BF29" s="57" t="s">
        <v>37</v>
      </c>
      <c r="BG29" s="33">
        <v>26</v>
      </c>
      <c r="BH29" s="34">
        <f t="shared" ref="BH29:BH38" si="24">BI29+BJ29</f>
        <v>56</v>
      </c>
      <c r="BI29" s="33">
        <v>31</v>
      </c>
      <c r="BJ29" s="33">
        <v>25</v>
      </c>
      <c r="BK29" s="60"/>
      <c r="BL29" s="110"/>
      <c r="BM29" s="58" t="s">
        <v>183</v>
      </c>
      <c r="BN29" s="33">
        <v>159</v>
      </c>
      <c r="BO29" s="34">
        <f t="shared" si="16"/>
        <v>464</v>
      </c>
      <c r="BP29" s="33">
        <v>223</v>
      </c>
      <c r="BQ29" s="33">
        <v>241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v>452</v>
      </c>
      <c r="D30" s="34">
        <f t="shared" si="19"/>
        <v>1098</v>
      </c>
      <c r="E30" s="33">
        <v>533</v>
      </c>
      <c r="F30" s="33">
        <v>565</v>
      </c>
      <c r="G30" s="85"/>
      <c r="H30" s="100"/>
      <c r="I30" s="39" t="s">
        <v>362</v>
      </c>
      <c r="J30" s="33">
        <v>442</v>
      </c>
      <c r="K30" s="34">
        <f t="shared" si="20"/>
        <v>1494</v>
      </c>
      <c r="L30" s="33">
        <v>705</v>
      </c>
      <c r="M30" s="33">
        <v>789</v>
      </c>
      <c r="N30" s="46"/>
      <c r="O30" s="100"/>
      <c r="P30" s="58" t="s">
        <v>403</v>
      </c>
      <c r="Q30" s="33">
        <v>340</v>
      </c>
      <c r="R30" s="34">
        <f t="shared" si="21"/>
        <v>790</v>
      </c>
      <c r="S30" s="33">
        <v>388</v>
      </c>
      <c r="T30" s="33">
        <v>402</v>
      </c>
      <c r="U30" s="46"/>
      <c r="V30" s="100"/>
      <c r="W30" s="55" t="s">
        <v>46</v>
      </c>
      <c r="X30" s="34">
        <f>SUM(X20:X29)</f>
        <v>364</v>
      </c>
      <c r="Y30" s="34">
        <f>SUM(Y20:Y29)</f>
        <v>1059</v>
      </c>
      <c r="Z30" s="34">
        <f>SUM(Z20:Z29)</f>
        <v>531</v>
      </c>
      <c r="AA30" s="34">
        <f>SUM(AA20:AA29)</f>
        <v>528</v>
      </c>
      <c r="AB30" s="51"/>
      <c r="AC30" s="107"/>
      <c r="AD30" s="59" t="s">
        <v>438</v>
      </c>
      <c r="AE30" s="33">
        <v>66</v>
      </c>
      <c r="AF30" s="34">
        <f t="shared" si="22"/>
        <v>189</v>
      </c>
      <c r="AG30" s="33">
        <v>93</v>
      </c>
      <c r="AH30" s="33">
        <v>96</v>
      </c>
      <c r="AI30" s="60"/>
      <c r="AJ30" s="109" t="s">
        <v>287</v>
      </c>
      <c r="AK30" s="66" t="s">
        <v>148</v>
      </c>
      <c r="AL30" s="33">
        <v>26</v>
      </c>
      <c r="AM30" s="34">
        <f t="shared" ref="AM30:AM34" si="25">AN30+AO30</f>
        <v>93</v>
      </c>
      <c r="AN30" s="33">
        <v>48</v>
      </c>
      <c r="AO30" s="33">
        <v>45</v>
      </c>
      <c r="AP30" s="60"/>
      <c r="AQ30" s="113"/>
      <c r="AR30" s="61" t="s">
        <v>246</v>
      </c>
      <c r="AS30" s="33">
        <v>84</v>
      </c>
      <c r="AT30" s="34">
        <f t="shared" si="18"/>
        <v>177</v>
      </c>
      <c r="AU30" s="33">
        <v>77</v>
      </c>
      <c r="AV30" s="33">
        <v>100</v>
      </c>
      <c r="AW30" s="60"/>
      <c r="AX30" s="110"/>
      <c r="AY30" s="58" t="s">
        <v>172</v>
      </c>
      <c r="AZ30" s="33">
        <v>262</v>
      </c>
      <c r="BA30" s="34">
        <f t="shared" si="23"/>
        <v>667</v>
      </c>
      <c r="BB30" s="33">
        <v>326</v>
      </c>
      <c r="BC30" s="33">
        <v>341</v>
      </c>
      <c r="BD30" s="60"/>
      <c r="BE30" s="110"/>
      <c r="BF30" s="58" t="s">
        <v>38</v>
      </c>
      <c r="BG30" s="33">
        <v>29</v>
      </c>
      <c r="BH30" s="34">
        <f t="shared" si="24"/>
        <v>64</v>
      </c>
      <c r="BI30" s="33">
        <v>32</v>
      </c>
      <c r="BJ30" s="33">
        <v>32</v>
      </c>
      <c r="BK30" s="60"/>
      <c r="BL30" s="110"/>
      <c r="BM30" s="58" t="s">
        <v>459</v>
      </c>
      <c r="BN30" s="33">
        <v>28</v>
      </c>
      <c r="BO30" s="34">
        <f t="shared" si="16"/>
        <v>95</v>
      </c>
      <c r="BP30" s="33">
        <v>48</v>
      </c>
      <c r="BQ30" s="33"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v>278</v>
      </c>
      <c r="D31" s="34">
        <f t="shared" si="19"/>
        <v>662</v>
      </c>
      <c r="E31" s="33">
        <v>332</v>
      </c>
      <c r="F31" s="33">
        <v>330</v>
      </c>
      <c r="G31" s="46"/>
      <c r="H31" s="100"/>
      <c r="I31" s="39" t="s">
        <v>376</v>
      </c>
      <c r="J31" s="33">
        <v>49</v>
      </c>
      <c r="K31" s="34">
        <f t="shared" si="20"/>
        <v>138</v>
      </c>
      <c r="L31" s="33">
        <v>66</v>
      </c>
      <c r="M31" s="33">
        <v>72</v>
      </c>
      <c r="N31" s="46"/>
      <c r="O31" s="100"/>
      <c r="P31" s="58" t="s">
        <v>404</v>
      </c>
      <c r="Q31" s="33">
        <v>156</v>
      </c>
      <c r="R31" s="34">
        <f t="shared" si="21"/>
        <v>384</v>
      </c>
      <c r="S31" s="33">
        <v>193</v>
      </c>
      <c r="T31" s="33">
        <v>191</v>
      </c>
      <c r="U31" s="46"/>
      <c r="V31" s="99" t="s">
        <v>284</v>
      </c>
      <c r="W31" s="57" t="s">
        <v>424</v>
      </c>
      <c r="X31" s="33">
        <v>76</v>
      </c>
      <c r="Y31" s="34">
        <f t="shared" ref="Y31:Y36" si="26">Z31+AA31</f>
        <v>228</v>
      </c>
      <c r="Z31" s="33">
        <v>122</v>
      </c>
      <c r="AA31" s="33">
        <v>106</v>
      </c>
      <c r="AB31" s="51"/>
      <c r="AC31" s="107"/>
      <c r="AD31" s="59" t="s">
        <v>439</v>
      </c>
      <c r="AE31" s="33">
        <v>26</v>
      </c>
      <c r="AF31" s="34">
        <f t="shared" si="22"/>
        <v>80</v>
      </c>
      <c r="AG31" s="33">
        <v>46</v>
      </c>
      <c r="AH31" s="33">
        <v>34</v>
      </c>
      <c r="AI31" s="60"/>
      <c r="AJ31" s="110"/>
      <c r="AK31" s="61" t="s">
        <v>149</v>
      </c>
      <c r="AL31" s="33">
        <v>40</v>
      </c>
      <c r="AM31" s="34">
        <f t="shared" si="25"/>
        <v>146</v>
      </c>
      <c r="AN31" s="33">
        <v>73</v>
      </c>
      <c r="AO31" s="33">
        <v>73</v>
      </c>
      <c r="AP31" s="60"/>
      <c r="AQ31" s="114"/>
      <c r="AR31" s="47" t="s">
        <v>46</v>
      </c>
      <c r="AS31" s="29">
        <f>SUM(AS25:AS30)</f>
        <v>755</v>
      </c>
      <c r="AT31" s="29">
        <f>SUM(AT25:AT30)</f>
        <v>1721</v>
      </c>
      <c r="AU31" s="29">
        <f>SUM(AU25:AU30)</f>
        <v>795</v>
      </c>
      <c r="AV31" s="29">
        <f>SUM(AV25:AV30)</f>
        <v>926</v>
      </c>
      <c r="AW31" s="60"/>
      <c r="AX31" s="110"/>
      <c r="AY31" s="58" t="s">
        <v>173</v>
      </c>
      <c r="AZ31" s="33">
        <v>222</v>
      </c>
      <c r="BA31" s="34">
        <f t="shared" si="23"/>
        <v>490</v>
      </c>
      <c r="BB31" s="33">
        <v>239</v>
      </c>
      <c r="BC31" s="33">
        <v>251</v>
      </c>
      <c r="BD31" s="60"/>
      <c r="BE31" s="110"/>
      <c r="BF31" s="58" t="s">
        <v>39</v>
      </c>
      <c r="BG31" s="33">
        <v>54</v>
      </c>
      <c r="BH31" s="34">
        <f t="shared" si="24"/>
        <v>116</v>
      </c>
      <c r="BI31" s="33">
        <v>60</v>
      </c>
      <c r="BJ31" s="33">
        <v>56</v>
      </c>
      <c r="BK31" s="60"/>
      <c r="BL31" s="110"/>
      <c r="BM31" s="58" t="s">
        <v>460</v>
      </c>
      <c r="BN31" s="33">
        <v>63</v>
      </c>
      <c r="BO31" s="34">
        <f t="shared" si="16"/>
        <v>176</v>
      </c>
      <c r="BP31" s="33">
        <v>92</v>
      </c>
      <c r="BQ31" s="33">
        <v>84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v>282</v>
      </c>
      <c r="D32" s="34">
        <f t="shared" si="19"/>
        <v>711</v>
      </c>
      <c r="E32" s="33">
        <v>352</v>
      </c>
      <c r="F32" s="33">
        <v>359</v>
      </c>
      <c r="G32" s="46"/>
      <c r="H32" s="100"/>
      <c r="I32" s="39" t="s">
        <v>377</v>
      </c>
      <c r="J32" s="33">
        <v>278</v>
      </c>
      <c r="K32" s="34">
        <f t="shared" si="20"/>
        <v>698</v>
      </c>
      <c r="L32" s="33">
        <v>352</v>
      </c>
      <c r="M32" s="33">
        <v>346</v>
      </c>
      <c r="N32" s="46"/>
      <c r="O32" s="100"/>
      <c r="P32" s="58" t="s">
        <v>405</v>
      </c>
      <c r="Q32" s="33">
        <v>90</v>
      </c>
      <c r="R32" s="34">
        <f t="shared" si="21"/>
        <v>213</v>
      </c>
      <c r="S32" s="33">
        <v>112</v>
      </c>
      <c r="T32" s="33">
        <v>101</v>
      </c>
      <c r="U32" s="46"/>
      <c r="V32" s="100"/>
      <c r="W32" s="57" t="s">
        <v>425</v>
      </c>
      <c r="X32" s="33">
        <v>61</v>
      </c>
      <c r="Y32" s="34">
        <f t="shared" si="26"/>
        <v>159</v>
      </c>
      <c r="Z32" s="33">
        <v>75</v>
      </c>
      <c r="AA32" s="33">
        <v>84</v>
      </c>
      <c r="AB32" s="51"/>
      <c r="AC32" s="107"/>
      <c r="AD32" s="59" t="s">
        <v>440</v>
      </c>
      <c r="AE32" s="33">
        <v>27</v>
      </c>
      <c r="AF32" s="34">
        <f t="shared" si="22"/>
        <v>81</v>
      </c>
      <c r="AG32" s="33">
        <v>41</v>
      </c>
      <c r="AH32" s="33">
        <v>40</v>
      </c>
      <c r="AI32" s="60"/>
      <c r="AJ32" s="110"/>
      <c r="AK32" s="84" t="s">
        <v>449</v>
      </c>
      <c r="AL32" s="33">
        <v>44</v>
      </c>
      <c r="AM32" s="34">
        <f t="shared" si="25"/>
        <v>137</v>
      </c>
      <c r="AN32" s="33">
        <v>68</v>
      </c>
      <c r="AO32" s="33">
        <v>69</v>
      </c>
      <c r="AP32" s="60"/>
      <c r="AQ32" s="125" t="s">
        <v>248</v>
      </c>
      <c r="AR32" s="58" t="s">
        <v>248</v>
      </c>
      <c r="AS32" s="33">
        <v>109</v>
      </c>
      <c r="AT32" s="34">
        <f>AU32+AV32</f>
        <v>307</v>
      </c>
      <c r="AU32" s="33">
        <v>155</v>
      </c>
      <c r="AV32" s="33">
        <v>152</v>
      </c>
      <c r="AW32" s="60"/>
      <c r="AX32" s="110"/>
      <c r="AY32" s="61" t="s">
        <v>215</v>
      </c>
      <c r="AZ32" s="33">
        <v>214</v>
      </c>
      <c r="BA32" s="34">
        <f t="shared" si="23"/>
        <v>406</v>
      </c>
      <c r="BB32" s="33">
        <v>178</v>
      </c>
      <c r="BC32" s="33">
        <v>228</v>
      </c>
      <c r="BD32" s="60"/>
      <c r="BE32" s="110"/>
      <c r="BF32" s="58" t="s">
        <v>79</v>
      </c>
      <c r="BG32" s="33">
        <v>105</v>
      </c>
      <c r="BH32" s="34">
        <f t="shared" si="24"/>
        <v>254</v>
      </c>
      <c r="BI32" s="33">
        <v>121</v>
      </c>
      <c r="BJ32" s="33">
        <v>133</v>
      </c>
      <c r="BK32" s="60"/>
      <c r="BL32" s="110"/>
      <c r="BM32" s="58" t="s">
        <v>184</v>
      </c>
      <c r="BN32" s="33">
        <v>87</v>
      </c>
      <c r="BO32" s="34">
        <f t="shared" si="16"/>
        <v>236</v>
      </c>
      <c r="BP32" s="33">
        <v>125</v>
      </c>
      <c r="BQ32" s="33">
        <v>111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v>222</v>
      </c>
      <c r="D33" s="34">
        <f t="shared" si="19"/>
        <v>485</v>
      </c>
      <c r="E33" s="33">
        <v>243</v>
      </c>
      <c r="F33" s="33">
        <v>242</v>
      </c>
      <c r="G33" s="85"/>
      <c r="H33" s="100"/>
      <c r="I33" s="39" t="s">
        <v>378</v>
      </c>
      <c r="J33" s="33">
        <v>137</v>
      </c>
      <c r="K33" s="34">
        <f t="shared" si="20"/>
        <v>333</v>
      </c>
      <c r="L33" s="33">
        <v>162</v>
      </c>
      <c r="M33" s="33">
        <v>171</v>
      </c>
      <c r="N33" s="46"/>
      <c r="O33" s="100"/>
      <c r="P33" s="58" t="s">
        <v>406</v>
      </c>
      <c r="Q33" s="33">
        <v>88</v>
      </c>
      <c r="R33" s="34">
        <f t="shared" si="21"/>
        <v>229</v>
      </c>
      <c r="S33" s="33">
        <v>111</v>
      </c>
      <c r="T33" s="33">
        <v>118</v>
      </c>
      <c r="U33" s="46"/>
      <c r="V33" s="100"/>
      <c r="W33" s="58" t="s">
        <v>426</v>
      </c>
      <c r="X33" s="33">
        <v>45</v>
      </c>
      <c r="Y33" s="34">
        <f t="shared" si="26"/>
        <v>113</v>
      </c>
      <c r="Z33" s="33">
        <v>65</v>
      </c>
      <c r="AA33" s="33">
        <v>48</v>
      </c>
      <c r="AB33" s="51"/>
      <c r="AC33" s="107"/>
      <c r="AD33" s="59" t="s">
        <v>83</v>
      </c>
      <c r="AE33" s="33">
        <v>18</v>
      </c>
      <c r="AF33" s="34">
        <f t="shared" si="22"/>
        <v>44</v>
      </c>
      <c r="AG33" s="33">
        <v>25</v>
      </c>
      <c r="AH33" s="33">
        <v>19</v>
      </c>
      <c r="AI33" s="60"/>
      <c r="AJ33" s="110"/>
      <c r="AK33" s="61" t="s">
        <v>150</v>
      </c>
      <c r="AL33" s="33">
        <v>37</v>
      </c>
      <c r="AM33" s="34">
        <f t="shared" si="25"/>
        <v>115</v>
      </c>
      <c r="AN33" s="33">
        <v>60</v>
      </c>
      <c r="AO33" s="33">
        <v>55</v>
      </c>
      <c r="AP33" s="60"/>
      <c r="AQ33" s="126"/>
      <c r="AR33" s="55" t="s">
        <v>46</v>
      </c>
      <c r="AS33" s="35">
        <f>SUM(AS32)</f>
        <v>109</v>
      </c>
      <c r="AT33" s="35">
        <f>SUM(AT32)</f>
        <v>307</v>
      </c>
      <c r="AU33" s="35">
        <f>SUM(AU32)</f>
        <v>155</v>
      </c>
      <c r="AV33" s="35">
        <f>SUM(AV32)</f>
        <v>152</v>
      </c>
      <c r="AW33" s="60"/>
      <c r="AX33" s="110"/>
      <c r="AY33" s="61" t="s">
        <v>218</v>
      </c>
      <c r="AZ33" s="33">
        <v>107</v>
      </c>
      <c r="BA33" s="34">
        <f t="shared" si="23"/>
        <v>244</v>
      </c>
      <c r="BB33" s="33">
        <v>124</v>
      </c>
      <c r="BC33" s="33">
        <v>120</v>
      </c>
      <c r="BD33" s="60"/>
      <c r="BE33" s="110"/>
      <c r="BF33" s="58" t="s">
        <v>40</v>
      </c>
      <c r="BG33" s="33">
        <v>65</v>
      </c>
      <c r="BH33" s="34">
        <f t="shared" si="24"/>
        <v>158</v>
      </c>
      <c r="BI33" s="33">
        <v>74</v>
      </c>
      <c r="BJ33" s="33">
        <v>84</v>
      </c>
      <c r="BK33" s="60"/>
      <c r="BL33" s="110"/>
      <c r="BM33" s="58" t="s">
        <v>185</v>
      </c>
      <c r="BN33" s="33">
        <v>106</v>
      </c>
      <c r="BO33" s="34">
        <f t="shared" si="16"/>
        <v>333</v>
      </c>
      <c r="BP33" s="33">
        <v>169</v>
      </c>
      <c r="BQ33" s="33">
        <v>164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93</v>
      </c>
      <c r="D34" s="34">
        <f t="shared" si="19"/>
        <v>218</v>
      </c>
      <c r="E34" s="33">
        <v>114</v>
      </c>
      <c r="F34" s="33">
        <v>104</v>
      </c>
      <c r="G34" s="46"/>
      <c r="H34" s="100"/>
      <c r="I34" s="39" t="s">
        <v>379</v>
      </c>
      <c r="J34" s="33">
        <v>194</v>
      </c>
      <c r="K34" s="34">
        <f t="shared" si="20"/>
        <v>517</v>
      </c>
      <c r="L34" s="33">
        <v>263</v>
      </c>
      <c r="M34" s="33">
        <v>254</v>
      </c>
      <c r="N34" s="46"/>
      <c r="O34" s="100"/>
      <c r="P34" s="58" t="s">
        <v>407</v>
      </c>
      <c r="Q34" s="33">
        <v>79</v>
      </c>
      <c r="R34" s="34">
        <f t="shared" si="21"/>
        <v>218</v>
      </c>
      <c r="S34" s="33">
        <v>96</v>
      </c>
      <c r="T34" s="33">
        <v>122</v>
      </c>
      <c r="U34" s="46"/>
      <c r="V34" s="100"/>
      <c r="W34" s="58" t="s">
        <v>427</v>
      </c>
      <c r="X34" s="33">
        <v>75</v>
      </c>
      <c r="Y34" s="34">
        <f t="shared" si="26"/>
        <v>231</v>
      </c>
      <c r="Z34" s="33">
        <v>123</v>
      </c>
      <c r="AA34" s="33">
        <v>108</v>
      </c>
      <c r="AB34" s="51"/>
      <c r="AC34" s="107"/>
      <c r="AD34" s="59" t="s">
        <v>135</v>
      </c>
      <c r="AE34" s="33">
        <v>28</v>
      </c>
      <c r="AF34" s="34">
        <f t="shared" si="22"/>
        <v>72</v>
      </c>
      <c r="AG34" s="33">
        <v>39</v>
      </c>
      <c r="AH34" s="33">
        <v>33</v>
      </c>
      <c r="AI34" s="60"/>
      <c r="AJ34" s="110"/>
      <c r="AK34" s="61" t="s">
        <v>151</v>
      </c>
      <c r="AL34" s="33">
        <v>77</v>
      </c>
      <c r="AM34" s="34">
        <f t="shared" si="25"/>
        <v>222</v>
      </c>
      <c r="AN34" s="33">
        <v>118</v>
      </c>
      <c r="AO34" s="33">
        <v>104</v>
      </c>
      <c r="AP34" s="60"/>
      <c r="AQ34" s="127" t="s">
        <v>290</v>
      </c>
      <c r="AR34" s="57" t="s">
        <v>249</v>
      </c>
      <c r="AS34" s="33">
        <v>70</v>
      </c>
      <c r="AT34" s="34">
        <f t="shared" ref="AT34:AT39" si="27">AU34+AV34</f>
        <v>210</v>
      </c>
      <c r="AU34" s="33">
        <v>104</v>
      </c>
      <c r="AV34" s="33">
        <v>106</v>
      </c>
      <c r="AW34" s="60"/>
      <c r="AX34" s="110"/>
      <c r="AY34" s="58" t="s">
        <v>11</v>
      </c>
      <c r="AZ34" s="33">
        <v>233</v>
      </c>
      <c r="BA34" s="34">
        <f t="shared" si="23"/>
        <v>504</v>
      </c>
      <c r="BB34" s="33">
        <v>233</v>
      </c>
      <c r="BC34" s="33">
        <v>271</v>
      </c>
      <c r="BD34" s="60"/>
      <c r="BE34" s="110"/>
      <c r="BF34" s="58" t="s">
        <v>41</v>
      </c>
      <c r="BG34" s="33">
        <v>15</v>
      </c>
      <c r="BH34" s="34">
        <f t="shared" si="24"/>
        <v>32</v>
      </c>
      <c r="BI34" s="33">
        <v>18</v>
      </c>
      <c r="BJ34" s="33">
        <v>14</v>
      </c>
      <c r="BK34" s="60"/>
      <c r="BL34" s="110"/>
      <c r="BM34" s="58" t="s">
        <v>6</v>
      </c>
      <c r="BN34" s="33">
        <v>72</v>
      </c>
      <c r="BO34" s="34">
        <f t="shared" si="16"/>
        <v>208</v>
      </c>
      <c r="BP34" s="33">
        <v>111</v>
      </c>
      <c r="BQ34" s="33">
        <v>97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81</v>
      </c>
      <c r="D35" s="34">
        <f t="shared" si="19"/>
        <v>189</v>
      </c>
      <c r="E35" s="33">
        <v>91</v>
      </c>
      <c r="F35" s="33">
        <v>98</v>
      </c>
      <c r="G35" s="46"/>
      <c r="H35" s="100"/>
      <c r="I35" s="39" t="s">
        <v>380</v>
      </c>
      <c r="J35" s="33">
        <v>146</v>
      </c>
      <c r="K35" s="34">
        <f t="shared" si="20"/>
        <v>340</v>
      </c>
      <c r="L35" s="33">
        <v>153</v>
      </c>
      <c r="M35" s="33">
        <v>187</v>
      </c>
      <c r="N35" s="46"/>
      <c r="O35" s="100"/>
      <c r="P35" s="58" t="s">
        <v>109</v>
      </c>
      <c r="Q35" s="33">
        <v>108</v>
      </c>
      <c r="R35" s="34">
        <f t="shared" si="21"/>
        <v>357</v>
      </c>
      <c r="S35" s="33">
        <v>178</v>
      </c>
      <c r="T35" s="33">
        <v>179</v>
      </c>
      <c r="U35" s="46"/>
      <c r="V35" s="100"/>
      <c r="W35" s="58" t="s">
        <v>428</v>
      </c>
      <c r="X35" s="33">
        <v>88</v>
      </c>
      <c r="Y35" s="34">
        <f t="shared" si="26"/>
        <v>267</v>
      </c>
      <c r="Z35" s="33">
        <v>128</v>
      </c>
      <c r="AA35" s="33">
        <v>139</v>
      </c>
      <c r="AB35" s="51"/>
      <c r="AC35" s="107"/>
      <c r="AD35" s="59" t="s">
        <v>441</v>
      </c>
      <c r="AE35" s="33">
        <v>13</v>
      </c>
      <c r="AF35" s="34">
        <f t="shared" si="22"/>
        <v>37</v>
      </c>
      <c r="AG35" s="33">
        <v>20</v>
      </c>
      <c r="AH35" s="33">
        <v>17</v>
      </c>
      <c r="AI35" s="60"/>
      <c r="AJ35" s="111"/>
      <c r="AK35" s="55" t="s">
        <v>46</v>
      </c>
      <c r="AL35" s="35">
        <f>SUM(AL30:AL34)</f>
        <v>224</v>
      </c>
      <c r="AM35" s="35">
        <f>SUM(AM30:AM34)</f>
        <v>713</v>
      </c>
      <c r="AN35" s="35">
        <f>SUM(AN30:AN34)</f>
        <v>367</v>
      </c>
      <c r="AO35" s="35">
        <f>SUM(AO30:AO34)</f>
        <v>346</v>
      </c>
      <c r="AP35" s="60"/>
      <c r="AQ35" s="128"/>
      <c r="AR35" s="58" t="s">
        <v>251</v>
      </c>
      <c r="AS35" s="33">
        <v>135</v>
      </c>
      <c r="AT35" s="34">
        <f t="shared" si="27"/>
        <v>345</v>
      </c>
      <c r="AU35" s="33">
        <v>179</v>
      </c>
      <c r="AV35" s="33">
        <v>166</v>
      </c>
      <c r="AW35" s="60"/>
      <c r="AX35" s="110"/>
      <c r="AY35" s="58" t="s">
        <v>12</v>
      </c>
      <c r="AZ35" s="33">
        <v>271</v>
      </c>
      <c r="BA35" s="34">
        <f t="shared" si="23"/>
        <v>633</v>
      </c>
      <c r="BB35" s="33">
        <v>305</v>
      </c>
      <c r="BC35" s="33">
        <v>328</v>
      </c>
      <c r="BD35" s="60"/>
      <c r="BE35" s="110"/>
      <c r="BF35" s="58" t="s">
        <v>42</v>
      </c>
      <c r="BG35" s="33">
        <v>17</v>
      </c>
      <c r="BH35" s="34">
        <f t="shared" si="24"/>
        <v>41</v>
      </c>
      <c r="BI35" s="33">
        <v>20</v>
      </c>
      <c r="BJ35" s="33">
        <v>21</v>
      </c>
      <c r="BK35" s="60"/>
      <c r="BL35" s="110"/>
      <c r="BM35" s="58" t="s">
        <v>186</v>
      </c>
      <c r="BN35" s="33">
        <v>57</v>
      </c>
      <c r="BO35" s="34">
        <f t="shared" si="16"/>
        <v>175</v>
      </c>
      <c r="BP35" s="33">
        <v>87</v>
      </c>
      <c r="BQ35" s="33">
        <v>88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43</v>
      </c>
      <c r="D36" s="34">
        <f t="shared" si="19"/>
        <v>88</v>
      </c>
      <c r="E36" s="33">
        <v>39</v>
      </c>
      <c r="F36" s="33">
        <v>49</v>
      </c>
      <c r="G36" s="85"/>
      <c r="H36" s="100"/>
      <c r="I36" s="39" t="s">
        <v>105</v>
      </c>
      <c r="J36" s="33">
        <v>74</v>
      </c>
      <c r="K36" s="34">
        <f t="shared" si="20"/>
        <v>222</v>
      </c>
      <c r="L36" s="33">
        <v>111</v>
      </c>
      <c r="M36" s="33">
        <v>111</v>
      </c>
      <c r="N36" s="46"/>
      <c r="O36" s="100"/>
      <c r="P36" s="58" t="s">
        <v>408</v>
      </c>
      <c r="Q36" s="33">
        <v>162</v>
      </c>
      <c r="R36" s="34">
        <f t="shared" si="21"/>
        <v>291</v>
      </c>
      <c r="S36" s="33">
        <v>129</v>
      </c>
      <c r="T36" s="33">
        <v>162</v>
      </c>
      <c r="U36" s="46"/>
      <c r="V36" s="100"/>
      <c r="W36" s="58" t="s">
        <v>429</v>
      </c>
      <c r="X36" s="33">
        <v>102</v>
      </c>
      <c r="Y36" s="34">
        <f t="shared" si="26"/>
        <v>229</v>
      </c>
      <c r="Z36" s="33">
        <v>119</v>
      </c>
      <c r="AA36" s="33">
        <v>110</v>
      </c>
      <c r="AB36" s="51"/>
      <c r="AC36" s="108"/>
      <c r="AD36" s="52" t="s">
        <v>46</v>
      </c>
      <c r="AE36" s="82">
        <f>SUM(AE29:AE35)</f>
        <v>209</v>
      </c>
      <c r="AF36" s="82">
        <f>SUM(AF29:AF35)</f>
        <v>596</v>
      </c>
      <c r="AG36" s="82">
        <f>SUM(AG29:AG35)</f>
        <v>313</v>
      </c>
      <c r="AH36" s="82">
        <f>SUM(AH29:AH35)</f>
        <v>283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252</v>
      </c>
      <c r="AS36" s="33">
        <v>45</v>
      </c>
      <c r="AT36" s="34">
        <f t="shared" si="27"/>
        <v>119</v>
      </c>
      <c r="AU36" s="33">
        <v>61</v>
      </c>
      <c r="AV36" s="33">
        <v>58</v>
      </c>
      <c r="AW36" s="60"/>
      <c r="AX36" s="110"/>
      <c r="AY36" s="58" t="s">
        <v>13</v>
      </c>
      <c r="AZ36" s="33">
        <v>291</v>
      </c>
      <c r="BA36" s="34">
        <f t="shared" si="23"/>
        <v>713</v>
      </c>
      <c r="BB36" s="33">
        <v>354</v>
      </c>
      <c r="BC36" s="33">
        <v>359</v>
      </c>
      <c r="BD36" s="60"/>
      <c r="BE36" s="110"/>
      <c r="BF36" s="58" t="s">
        <v>43</v>
      </c>
      <c r="BG36" s="33">
        <v>20</v>
      </c>
      <c r="BH36" s="34">
        <f t="shared" si="24"/>
        <v>38</v>
      </c>
      <c r="BI36" s="33">
        <v>19</v>
      </c>
      <c r="BJ36" s="33">
        <v>19</v>
      </c>
      <c r="BK36" s="60"/>
      <c r="BL36" s="110"/>
      <c r="BM36" s="58" t="s">
        <v>187</v>
      </c>
      <c r="BN36" s="33">
        <v>62</v>
      </c>
      <c r="BO36" s="34">
        <f t="shared" si="16"/>
        <v>164</v>
      </c>
      <c r="BP36" s="33">
        <v>88</v>
      </c>
      <c r="BQ36" s="33">
        <v>76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v>116</v>
      </c>
      <c r="D37" s="34">
        <f t="shared" si="19"/>
        <v>220</v>
      </c>
      <c r="E37" s="33">
        <v>102</v>
      </c>
      <c r="F37" s="33">
        <v>118</v>
      </c>
      <c r="G37" s="46"/>
      <c r="H37" s="101"/>
      <c r="I37" s="42" t="s">
        <v>46</v>
      </c>
      <c r="J37" s="34">
        <f>SUM(J26:J36)</f>
        <v>2730</v>
      </c>
      <c r="K37" s="34">
        <f>SUM(K26:K36)</f>
        <v>7152</v>
      </c>
      <c r="L37" s="34">
        <f>SUM(L26:L36)</f>
        <v>3481</v>
      </c>
      <c r="M37" s="34">
        <f>SUM(M26:M36)</f>
        <v>3671</v>
      </c>
      <c r="N37" s="46"/>
      <c r="O37" s="100"/>
      <c r="P37" s="58" t="s">
        <v>409</v>
      </c>
      <c r="Q37" s="33">
        <v>60</v>
      </c>
      <c r="R37" s="34">
        <f t="shared" si="21"/>
        <v>131</v>
      </c>
      <c r="S37" s="33">
        <v>66</v>
      </c>
      <c r="T37" s="33">
        <v>65</v>
      </c>
      <c r="U37" s="46"/>
      <c r="V37" s="101"/>
      <c r="W37" s="55" t="s">
        <v>46</v>
      </c>
      <c r="X37" s="34">
        <f>SUM(X31:X36)</f>
        <v>447</v>
      </c>
      <c r="Y37" s="34">
        <f>SUM(Y31:Y36)</f>
        <v>1227</v>
      </c>
      <c r="Z37" s="34">
        <f>SUM(Z31:Z36)</f>
        <v>632</v>
      </c>
      <c r="AA37" s="34">
        <f>SUM(AA31:AA36)</f>
        <v>595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253</v>
      </c>
      <c r="AS37" s="33">
        <v>16</v>
      </c>
      <c r="AT37" s="34">
        <f t="shared" si="27"/>
        <v>38</v>
      </c>
      <c r="AU37" s="33">
        <v>21</v>
      </c>
      <c r="AV37" s="33">
        <v>17</v>
      </c>
      <c r="AW37" s="60"/>
      <c r="AX37" s="110"/>
      <c r="AY37" s="58" t="s">
        <v>75</v>
      </c>
      <c r="AZ37" s="33">
        <v>98</v>
      </c>
      <c r="BA37" s="34">
        <f t="shared" si="23"/>
        <v>214</v>
      </c>
      <c r="BB37" s="33">
        <v>114</v>
      </c>
      <c r="BC37" s="33">
        <v>100</v>
      </c>
      <c r="BD37" s="60"/>
      <c r="BE37" s="110"/>
      <c r="BF37" s="58" t="s">
        <v>44</v>
      </c>
      <c r="BG37" s="33">
        <v>8</v>
      </c>
      <c r="BH37" s="34">
        <f t="shared" si="24"/>
        <v>17</v>
      </c>
      <c r="BI37" s="33">
        <v>8</v>
      </c>
      <c r="BJ37" s="33">
        <v>9</v>
      </c>
      <c r="BK37" s="60"/>
      <c r="BL37" s="110"/>
      <c r="BM37" s="58" t="s">
        <v>461</v>
      </c>
      <c r="BN37" s="33">
        <v>122</v>
      </c>
      <c r="BO37" s="34">
        <f t="shared" si="16"/>
        <v>361</v>
      </c>
      <c r="BP37" s="33">
        <v>170</v>
      </c>
      <c r="BQ37" s="33">
        <v>191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v>358</v>
      </c>
      <c r="D38" s="34">
        <f t="shared" si="19"/>
        <v>687</v>
      </c>
      <c r="E38" s="33">
        <v>353</v>
      </c>
      <c r="F38" s="33">
        <v>334</v>
      </c>
      <c r="G38" s="46"/>
      <c r="H38" s="99" t="s">
        <v>277</v>
      </c>
      <c r="I38" s="40" t="s">
        <v>381</v>
      </c>
      <c r="J38" s="33">
        <v>36</v>
      </c>
      <c r="K38" s="34">
        <f t="shared" ref="K38:K46" si="28">L38+M38</f>
        <v>111</v>
      </c>
      <c r="L38" s="33">
        <v>57</v>
      </c>
      <c r="M38" s="33">
        <v>54</v>
      </c>
      <c r="N38" s="46"/>
      <c r="O38" s="100"/>
      <c r="P38" s="58" t="s">
        <v>410</v>
      </c>
      <c r="Q38" s="33">
        <v>50</v>
      </c>
      <c r="R38" s="34">
        <f t="shared" si="21"/>
        <v>141</v>
      </c>
      <c r="S38" s="33">
        <v>70</v>
      </c>
      <c r="T38" s="33">
        <v>71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254</v>
      </c>
      <c r="AS38" s="33">
        <v>73</v>
      </c>
      <c r="AT38" s="34">
        <f t="shared" si="27"/>
        <v>222</v>
      </c>
      <c r="AU38" s="33">
        <v>113</v>
      </c>
      <c r="AV38" s="33">
        <v>109</v>
      </c>
      <c r="AW38" s="60"/>
      <c r="AX38" s="110"/>
      <c r="AY38" s="58" t="s">
        <v>14</v>
      </c>
      <c r="AZ38" s="33">
        <v>113</v>
      </c>
      <c r="BA38" s="34">
        <f t="shared" si="23"/>
        <v>259</v>
      </c>
      <c r="BB38" s="33">
        <v>124</v>
      </c>
      <c r="BC38" s="33">
        <v>135</v>
      </c>
      <c r="BD38" s="60"/>
      <c r="BE38" s="110"/>
      <c r="BF38" s="58" t="s">
        <v>45</v>
      </c>
      <c r="BG38" s="33">
        <v>10</v>
      </c>
      <c r="BH38" s="34">
        <f t="shared" si="24"/>
        <v>15</v>
      </c>
      <c r="BI38" s="33">
        <v>7</v>
      </c>
      <c r="BJ38" s="33">
        <v>8</v>
      </c>
      <c r="BK38" s="60"/>
      <c r="BL38" s="111"/>
      <c r="BM38" s="55" t="s">
        <v>46</v>
      </c>
      <c r="BN38" s="34">
        <f>SUM(BN22:BN37)</f>
        <v>1555</v>
      </c>
      <c r="BO38" s="34">
        <f>SUM(BO22:BO37)</f>
        <v>4466</v>
      </c>
      <c r="BP38" s="34">
        <f>SUM(BP22:BP37)</f>
        <v>2241</v>
      </c>
      <c r="BQ38" s="34">
        <f>SUM(BQ22:BQ37)</f>
        <v>2225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404</v>
      </c>
      <c r="D39" s="34">
        <f t="shared" si="19"/>
        <v>837</v>
      </c>
      <c r="E39" s="33">
        <v>441</v>
      </c>
      <c r="F39" s="33">
        <v>396</v>
      </c>
      <c r="G39" s="94"/>
      <c r="H39" s="100"/>
      <c r="I39" s="39" t="s">
        <v>100</v>
      </c>
      <c r="J39" s="33">
        <v>81</v>
      </c>
      <c r="K39" s="34">
        <f t="shared" si="28"/>
        <v>204</v>
      </c>
      <c r="L39" s="33">
        <v>109</v>
      </c>
      <c r="M39" s="33">
        <v>95</v>
      </c>
      <c r="N39" s="46"/>
      <c r="O39" s="100"/>
      <c r="P39" s="58" t="s">
        <v>411</v>
      </c>
      <c r="Q39" s="33">
        <v>79</v>
      </c>
      <c r="R39" s="34">
        <f t="shared" si="21"/>
        <v>195</v>
      </c>
      <c r="S39" s="33">
        <v>89</v>
      </c>
      <c r="T39" s="33">
        <v>106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256</v>
      </c>
      <c r="AS39" s="33">
        <v>108</v>
      </c>
      <c r="AT39" s="34">
        <f t="shared" si="27"/>
        <v>293</v>
      </c>
      <c r="AU39" s="33">
        <v>157</v>
      </c>
      <c r="AV39" s="33">
        <v>136</v>
      </c>
      <c r="AW39" s="60"/>
      <c r="AX39" s="110"/>
      <c r="AY39" s="58" t="s">
        <v>76</v>
      </c>
      <c r="AZ39" s="33">
        <v>200</v>
      </c>
      <c r="BA39" s="34">
        <f t="shared" si="23"/>
        <v>498</v>
      </c>
      <c r="BB39" s="33">
        <v>257</v>
      </c>
      <c r="BC39" s="33">
        <v>241</v>
      </c>
      <c r="BD39" s="60"/>
      <c r="BE39" s="111"/>
      <c r="BF39" s="55" t="s">
        <v>46</v>
      </c>
      <c r="BG39" s="34">
        <f>SUM(BG29:BG38)</f>
        <v>349</v>
      </c>
      <c r="BH39" s="34">
        <f>SUM(BH29:BH38)</f>
        <v>791</v>
      </c>
      <c r="BI39" s="34">
        <f>SUM(BI29:BI38)</f>
        <v>390</v>
      </c>
      <c r="BJ39" s="34">
        <f>SUM(BJ29:BJ38)</f>
        <v>401</v>
      </c>
      <c r="BK39" s="60"/>
      <c r="BL39" s="109" t="s">
        <v>298</v>
      </c>
      <c r="BM39" s="57" t="s">
        <v>462</v>
      </c>
      <c r="BN39" s="33">
        <v>52</v>
      </c>
      <c r="BO39" s="34">
        <f t="shared" ref="BO39:BO49" si="29">BP39+BQ39</f>
        <v>132</v>
      </c>
      <c r="BP39" s="33">
        <v>68</v>
      </c>
      <c r="BQ39" s="33">
        <v>64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497</v>
      </c>
      <c r="D40" s="34">
        <f t="shared" si="19"/>
        <v>1135</v>
      </c>
      <c r="E40" s="33">
        <v>562</v>
      </c>
      <c r="F40" s="33">
        <v>573</v>
      </c>
      <c r="G40" s="46"/>
      <c r="H40" s="100"/>
      <c r="I40" s="39" t="s">
        <v>101</v>
      </c>
      <c r="J40" s="33">
        <v>191</v>
      </c>
      <c r="K40" s="34">
        <f t="shared" si="28"/>
        <v>463</v>
      </c>
      <c r="L40" s="33">
        <v>232</v>
      </c>
      <c r="M40" s="33">
        <v>231</v>
      </c>
      <c r="N40" s="46"/>
      <c r="O40" s="100"/>
      <c r="P40" s="65" t="s">
        <v>412</v>
      </c>
      <c r="Q40" s="33">
        <v>70</v>
      </c>
      <c r="R40" s="34">
        <f t="shared" si="21"/>
        <v>204</v>
      </c>
      <c r="S40" s="33">
        <v>93</v>
      </c>
      <c r="T40" s="33">
        <v>111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447</v>
      </c>
      <c r="AT40" s="29">
        <f>SUM(AT34:AT39)</f>
        <v>1227</v>
      </c>
      <c r="AU40" s="29">
        <f>SUM(AU34:AU39)</f>
        <v>635</v>
      </c>
      <c r="AV40" s="29">
        <f>SUM(AV34:AV39)</f>
        <v>592</v>
      </c>
      <c r="AW40" s="60"/>
      <c r="AX40" s="111"/>
      <c r="AY40" s="47" t="s">
        <v>46</v>
      </c>
      <c r="AZ40" s="38">
        <f>SUM(AZ29:AZ39)</f>
        <v>2035</v>
      </c>
      <c r="BA40" s="38">
        <f>SUM(BA29:BA39)</f>
        <v>4683</v>
      </c>
      <c r="BB40" s="38">
        <f>SUM(BB29:BB39)</f>
        <v>2277</v>
      </c>
      <c r="BC40" s="38">
        <f>SUM(BC29:BC39)</f>
        <v>2406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63</v>
      </c>
      <c r="BO40" s="34">
        <f t="shared" si="29"/>
        <v>170</v>
      </c>
      <c r="BP40" s="33">
        <v>86</v>
      </c>
      <c r="BQ40" s="33">
        <v>84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423</v>
      </c>
      <c r="D41" s="34">
        <f t="shared" si="19"/>
        <v>865</v>
      </c>
      <c r="E41" s="33">
        <v>426</v>
      </c>
      <c r="F41" s="33">
        <v>439</v>
      </c>
      <c r="G41" s="46"/>
      <c r="H41" s="100"/>
      <c r="I41" s="39" t="s">
        <v>102</v>
      </c>
      <c r="J41" s="33">
        <v>43</v>
      </c>
      <c r="K41" s="34">
        <f t="shared" si="28"/>
        <v>120</v>
      </c>
      <c r="L41" s="33">
        <v>59</v>
      </c>
      <c r="M41" s="33">
        <v>61</v>
      </c>
      <c r="N41" s="46"/>
      <c r="O41" s="100"/>
      <c r="P41" s="47" t="s">
        <v>46</v>
      </c>
      <c r="Q41" s="38">
        <f>SUM(Q29:Q40)</f>
        <v>1328</v>
      </c>
      <c r="R41" s="38">
        <f>SUM(R29:R40)</f>
        <v>3295</v>
      </c>
      <c r="S41" s="38">
        <f>SUM(S29:S40)</f>
        <v>1594</v>
      </c>
      <c r="T41" s="38">
        <f>SUM(T29:T40)</f>
        <v>1701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260</v>
      </c>
      <c r="AR41" s="58" t="s">
        <v>261</v>
      </c>
      <c r="AS41" s="33">
        <v>56</v>
      </c>
      <c r="AT41" s="34">
        <f t="shared" ref="AT41:AT42" si="30">AU41+AV41</f>
        <v>166</v>
      </c>
      <c r="AU41" s="33">
        <v>86</v>
      </c>
      <c r="AV41" s="33">
        <v>80</v>
      </c>
      <c r="AW41" s="60"/>
      <c r="AX41" s="109" t="s">
        <v>262</v>
      </c>
      <c r="AY41" s="58" t="s">
        <v>15</v>
      </c>
      <c r="AZ41" s="33">
        <v>64</v>
      </c>
      <c r="BA41" s="34">
        <f t="shared" ref="BA41:BA46" si="31">BB41+BC41</f>
        <v>203</v>
      </c>
      <c r="BB41" s="33">
        <v>101</v>
      </c>
      <c r="BC41" s="33">
        <v>102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66</v>
      </c>
      <c r="BO41" s="34">
        <f t="shared" si="29"/>
        <v>209</v>
      </c>
      <c r="BP41" s="33">
        <v>104</v>
      </c>
      <c r="BQ41" s="33">
        <v>105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v>180</v>
      </c>
      <c r="D42" s="34">
        <f t="shared" si="19"/>
        <v>325</v>
      </c>
      <c r="E42" s="33">
        <v>164</v>
      </c>
      <c r="F42" s="33">
        <v>161</v>
      </c>
      <c r="G42" s="94"/>
      <c r="H42" s="100"/>
      <c r="I42" s="39" t="s">
        <v>103</v>
      </c>
      <c r="J42" s="33">
        <v>76</v>
      </c>
      <c r="K42" s="34">
        <f t="shared" si="28"/>
        <v>245</v>
      </c>
      <c r="L42" s="33">
        <v>128</v>
      </c>
      <c r="M42" s="33">
        <v>117</v>
      </c>
      <c r="N42" s="46"/>
      <c r="O42" s="99" t="s">
        <v>281</v>
      </c>
      <c r="P42" s="58" t="s">
        <v>50</v>
      </c>
      <c r="Q42" s="33">
        <v>234</v>
      </c>
      <c r="R42" s="34">
        <f t="shared" ref="R42:R52" si="32">S42+T42</f>
        <v>563</v>
      </c>
      <c r="S42" s="33">
        <v>272</v>
      </c>
      <c r="T42" s="33">
        <v>291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67</v>
      </c>
      <c r="AT42" s="34">
        <f t="shared" si="30"/>
        <v>182</v>
      </c>
      <c r="AU42" s="33">
        <v>90</v>
      </c>
      <c r="AV42" s="33">
        <v>92</v>
      </c>
      <c r="AW42" s="60"/>
      <c r="AX42" s="110"/>
      <c r="AY42" s="61" t="s">
        <v>264</v>
      </c>
      <c r="AZ42" s="33">
        <v>144</v>
      </c>
      <c r="BA42" s="34">
        <f t="shared" si="31"/>
        <v>359</v>
      </c>
      <c r="BB42" s="33">
        <v>175</v>
      </c>
      <c r="BC42" s="33">
        <v>184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83</v>
      </c>
      <c r="BO42" s="34">
        <f t="shared" si="29"/>
        <v>213</v>
      </c>
      <c r="BP42" s="33">
        <v>94</v>
      </c>
      <c r="BQ42" s="33">
        <v>119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v>66</v>
      </c>
      <c r="D43" s="34">
        <f t="shared" si="19"/>
        <v>164</v>
      </c>
      <c r="E43" s="33">
        <v>84</v>
      </c>
      <c r="F43" s="33">
        <v>80</v>
      </c>
      <c r="G43" s="46"/>
      <c r="H43" s="100"/>
      <c r="I43" s="39" t="s">
        <v>259</v>
      </c>
      <c r="J43" s="33">
        <v>65</v>
      </c>
      <c r="K43" s="34">
        <f t="shared" si="28"/>
        <v>168</v>
      </c>
      <c r="L43" s="33">
        <v>85</v>
      </c>
      <c r="M43" s="33">
        <v>83</v>
      </c>
      <c r="N43" s="46"/>
      <c r="O43" s="100"/>
      <c r="P43" s="58" t="s">
        <v>51</v>
      </c>
      <c r="Q43" s="33">
        <v>188</v>
      </c>
      <c r="R43" s="34">
        <f t="shared" si="32"/>
        <v>438</v>
      </c>
      <c r="S43" s="33">
        <v>214</v>
      </c>
      <c r="T43" s="33">
        <v>224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123</v>
      </c>
      <c r="AT43" s="35">
        <f>SUM(AT41:AT42)</f>
        <v>348</v>
      </c>
      <c r="AU43" s="35">
        <f>SUM(AU41:AU42)</f>
        <v>176</v>
      </c>
      <c r="AV43" s="35">
        <f>SUM(AV41:AV42)</f>
        <v>172</v>
      </c>
      <c r="AW43" s="60"/>
      <c r="AX43" s="110"/>
      <c r="AY43" s="58" t="s">
        <v>16</v>
      </c>
      <c r="AZ43" s="33">
        <v>204</v>
      </c>
      <c r="BA43" s="34">
        <f t="shared" si="31"/>
        <v>488</v>
      </c>
      <c r="BB43" s="33">
        <v>255</v>
      </c>
      <c r="BC43" s="33">
        <v>233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74</v>
      </c>
      <c r="BO43" s="34">
        <f t="shared" si="29"/>
        <v>231</v>
      </c>
      <c r="BP43" s="33">
        <v>118</v>
      </c>
      <c r="BQ43" s="33">
        <v>113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212</v>
      </c>
      <c r="D44" s="34">
        <f t="shared" si="19"/>
        <v>405</v>
      </c>
      <c r="E44" s="33">
        <v>193</v>
      </c>
      <c r="F44" s="33">
        <v>212</v>
      </c>
      <c r="G44" s="46"/>
      <c r="H44" s="100"/>
      <c r="I44" s="39" t="s">
        <v>104</v>
      </c>
      <c r="J44" s="33">
        <v>210</v>
      </c>
      <c r="K44" s="34">
        <f t="shared" si="28"/>
        <v>522</v>
      </c>
      <c r="L44" s="33">
        <v>237</v>
      </c>
      <c r="M44" s="33">
        <v>285</v>
      </c>
      <c r="N44" s="46"/>
      <c r="O44" s="100"/>
      <c r="P44" s="58" t="s">
        <v>52</v>
      </c>
      <c r="Q44" s="33">
        <v>81</v>
      </c>
      <c r="R44" s="34">
        <f t="shared" si="32"/>
        <v>228</v>
      </c>
      <c r="S44" s="33">
        <v>114</v>
      </c>
      <c r="T44" s="33">
        <v>114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60</v>
      </c>
      <c r="BA44" s="34">
        <f t="shared" si="31"/>
        <v>181</v>
      </c>
      <c r="BB44" s="33">
        <v>83</v>
      </c>
      <c r="BC44" s="33">
        <v>98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110</v>
      </c>
      <c r="BO44" s="34">
        <f t="shared" si="29"/>
        <v>330</v>
      </c>
      <c r="BP44" s="33">
        <v>165</v>
      </c>
      <c r="BQ44" s="33"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v>63</v>
      </c>
      <c r="D45" s="34">
        <f t="shared" si="19"/>
        <v>130</v>
      </c>
      <c r="E45" s="33">
        <v>69</v>
      </c>
      <c r="F45" s="33">
        <v>61</v>
      </c>
      <c r="G45" s="94"/>
      <c r="H45" s="100"/>
      <c r="I45" s="39" t="s">
        <v>382</v>
      </c>
      <c r="J45" s="33">
        <v>42</v>
      </c>
      <c r="K45" s="34">
        <f t="shared" si="28"/>
        <v>124</v>
      </c>
      <c r="L45" s="33">
        <v>60</v>
      </c>
      <c r="M45" s="33">
        <v>64</v>
      </c>
      <c r="N45" s="46"/>
      <c r="O45" s="100"/>
      <c r="P45" s="58" t="s">
        <v>110</v>
      </c>
      <c r="Q45" s="33">
        <v>56</v>
      </c>
      <c r="R45" s="34">
        <f t="shared" si="32"/>
        <v>156</v>
      </c>
      <c r="S45" s="33">
        <v>79</v>
      </c>
      <c r="T45" s="33"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93</v>
      </c>
      <c r="BA45" s="34">
        <f t="shared" si="31"/>
        <v>251</v>
      </c>
      <c r="BB45" s="33">
        <v>119</v>
      </c>
      <c r="BC45" s="33">
        <v>132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73</v>
      </c>
      <c r="BO45" s="34">
        <f t="shared" si="29"/>
        <v>246</v>
      </c>
      <c r="BP45" s="33">
        <v>109</v>
      </c>
      <c r="BQ45" s="33">
        <v>137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v>75</v>
      </c>
      <c r="D46" s="34">
        <f t="shared" si="19"/>
        <v>146</v>
      </c>
      <c r="E46" s="33">
        <v>62</v>
      </c>
      <c r="F46" s="33">
        <v>84</v>
      </c>
      <c r="G46" s="46"/>
      <c r="H46" s="100"/>
      <c r="I46" s="39" t="s">
        <v>106</v>
      </c>
      <c r="J46" s="33">
        <v>38</v>
      </c>
      <c r="K46" s="34">
        <f t="shared" si="28"/>
        <v>106</v>
      </c>
      <c r="L46" s="33">
        <v>54</v>
      </c>
      <c r="M46" s="33">
        <v>52</v>
      </c>
      <c r="N46" s="46"/>
      <c r="O46" s="100"/>
      <c r="P46" s="58" t="s">
        <v>413</v>
      </c>
      <c r="Q46" s="33">
        <v>64</v>
      </c>
      <c r="R46" s="34">
        <f t="shared" si="32"/>
        <v>210</v>
      </c>
      <c r="S46" s="33">
        <v>97</v>
      </c>
      <c r="T46" s="33"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44</v>
      </c>
      <c r="BA46" s="34">
        <f t="shared" si="31"/>
        <v>115</v>
      </c>
      <c r="BB46" s="33">
        <v>65</v>
      </c>
      <c r="BC46" s="33"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71</v>
      </c>
      <c r="BO46" s="34">
        <f t="shared" si="29"/>
        <v>194</v>
      </c>
      <c r="BP46" s="33">
        <v>92</v>
      </c>
      <c r="BQ46" s="33"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v>68</v>
      </c>
      <c r="D47" s="34">
        <f t="shared" si="19"/>
        <v>143</v>
      </c>
      <c r="E47" s="33">
        <v>74</v>
      </c>
      <c r="F47" s="33">
        <v>69</v>
      </c>
      <c r="G47" s="46"/>
      <c r="H47" s="101"/>
      <c r="I47" s="42" t="s">
        <v>46</v>
      </c>
      <c r="J47" s="34">
        <f>SUM(J38:J46)</f>
        <v>782</v>
      </c>
      <c r="K47" s="34">
        <f>SUM(K38:K46)</f>
        <v>2063</v>
      </c>
      <c r="L47" s="34">
        <f>SUM(L38:L46)</f>
        <v>1021</v>
      </c>
      <c r="M47" s="34">
        <f>SUM(M38:M46)</f>
        <v>1042</v>
      </c>
      <c r="N47" s="46"/>
      <c r="O47" s="100"/>
      <c r="P47" s="58" t="s">
        <v>414</v>
      </c>
      <c r="Q47" s="33">
        <v>111</v>
      </c>
      <c r="R47" s="34">
        <f t="shared" si="32"/>
        <v>303</v>
      </c>
      <c r="S47" s="33">
        <v>140</v>
      </c>
      <c r="T47" s="33"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609</v>
      </c>
      <c r="BA47" s="34">
        <f>SUM(BA41:BA46)</f>
        <v>1597</v>
      </c>
      <c r="BB47" s="34">
        <f>SUM(BB41:BB46)</f>
        <v>798</v>
      </c>
      <c r="BC47" s="34">
        <f>SUM(BC41:BC46)</f>
        <v>799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59</v>
      </c>
      <c r="BO47" s="34">
        <f t="shared" si="29"/>
        <v>185</v>
      </c>
      <c r="BP47" s="33">
        <v>94</v>
      </c>
      <c r="BQ47" s="33">
        <v>91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v>52</v>
      </c>
      <c r="D48" s="34">
        <f t="shared" si="19"/>
        <v>116</v>
      </c>
      <c r="E48" s="33">
        <v>49</v>
      </c>
      <c r="F48" s="33">
        <v>67</v>
      </c>
      <c r="G48" s="94"/>
      <c r="H48" s="51"/>
      <c r="I48" s="60"/>
      <c r="N48" s="46"/>
      <c r="O48" s="100"/>
      <c r="P48" s="58" t="s">
        <v>415</v>
      </c>
      <c r="Q48" s="33">
        <v>56</v>
      </c>
      <c r="R48" s="34">
        <f t="shared" si="32"/>
        <v>161</v>
      </c>
      <c r="S48" s="33">
        <v>81</v>
      </c>
      <c r="T48" s="33">
        <v>80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77</v>
      </c>
      <c r="BO48" s="34">
        <f t="shared" si="29"/>
        <v>213</v>
      </c>
      <c r="BP48" s="33">
        <v>110</v>
      </c>
      <c r="BQ48" s="33">
        <v>103</v>
      </c>
      <c r="BR48" s="60"/>
    </row>
    <row r="49" spans="1:70" s="54" customFormat="1" ht="13.5" customHeight="1" x14ac:dyDescent="0.15">
      <c r="A49" s="100"/>
      <c r="B49" s="39" t="s">
        <v>477</v>
      </c>
      <c r="C49" s="33">
        <v>213</v>
      </c>
      <c r="D49" s="34">
        <f t="shared" si="19"/>
        <v>503</v>
      </c>
      <c r="E49" s="33">
        <v>241</v>
      </c>
      <c r="F49" s="33">
        <v>262</v>
      </c>
      <c r="G49" s="46"/>
      <c r="H49" s="51"/>
      <c r="I49" s="60"/>
      <c r="N49" s="46"/>
      <c r="O49" s="100"/>
      <c r="P49" s="65" t="s">
        <v>111</v>
      </c>
      <c r="Q49" s="33">
        <v>70</v>
      </c>
      <c r="R49" s="34">
        <f t="shared" si="32"/>
        <v>183</v>
      </c>
      <c r="S49" s="33">
        <v>88</v>
      </c>
      <c r="T49" s="33">
        <v>95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41</v>
      </c>
      <c r="BO49" s="34">
        <f t="shared" si="29"/>
        <v>121</v>
      </c>
      <c r="BP49" s="33">
        <v>56</v>
      </c>
      <c r="BQ49" s="33">
        <v>65</v>
      </c>
      <c r="BR49" s="60"/>
    </row>
    <row r="50" spans="1:70" s="54" customFormat="1" ht="13.5" customHeight="1" x14ac:dyDescent="0.15">
      <c r="A50" s="100"/>
      <c r="B50" s="39" t="s">
        <v>476</v>
      </c>
      <c r="C50" s="33">
        <v>319</v>
      </c>
      <c r="D50" s="34">
        <f t="shared" si="19"/>
        <v>806</v>
      </c>
      <c r="E50" s="33">
        <v>393</v>
      </c>
      <c r="F50" s="33">
        <v>413</v>
      </c>
      <c r="G50" s="46"/>
      <c r="H50" s="51"/>
      <c r="I50" s="60"/>
      <c r="N50" s="46"/>
      <c r="O50" s="100"/>
      <c r="P50" s="58" t="s">
        <v>112</v>
      </c>
      <c r="Q50" s="33">
        <v>48</v>
      </c>
      <c r="R50" s="34">
        <f t="shared" si="32"/>
        <v>153</v>
      </c>
      <c r="S50" s="33">
        <v>71</v>
      </c>
      <c r="T50" s="33"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769</v>
      </c>
      <c r="BO50" s="34">
        <f>SUM(BO39:BO49)</f>
        <v>2244</v>
      </c>
      <c r="BP50" s="34">
        <f>SUM(BP39:BP49)</f>
        <v>1096</v>
      </c>
      <c r="BQ50" s="34">
        <f>SUM(BQ39:BQ49)</f>
        <v>1148</v>
      </c>
    </row>
    <row r="51" spans="1:70" s="54" customFormat="1" ht="13.5" customHeight="1" thickBot="1" x14ac:dyDescent="0.2">
      <c r="A51" s="100"/>
      <c r="B51" s="39" t="s">
        <v>355</v>
      </c>
      <c r="C51" s="33">
        <v>425</v>
      </c>
      <c r="D51" s="34">
        <f t="shared" si="19"/>
        <v>1033</v>
      </c>
      <c r="E51" s="33">
        <v>504</v>
      </c>
      <c r="F51" s="33">
        <v>529</v>
      </c>
      <c r="G51" s="94"/>
      <c r="H51" s="51"/>
      <c r="I51" s="60"/>
      <c r="N51" s="46"/>
      <c r="O51" s="100"/>
      <c r="P51" s="58" t="s">
        <v>113</v>
      </c>
      <c r="Q51" s="33">
        <v>39</v>
      </c>
      <c r="R51" s="34">
        <f t="shared" si="32"/>
        <v>120</v>
      </c>
      <c r="S51" s="33">
        <v>60</v>
      </c>
      <c r="T51" s="33">
        <v>60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356</v>
      </c>
      <c r="C52" s="33">
        <v>283</v>
      </c>
      <c r="D52" s="34">
        <f t="shared" si="19"/>
        <v>501</v>
      </c>
      <c r="E52" s="33">
        <v>249</v>
      </c>
      <c r="F52" s="33">
        <v>252</v>
      </c>
      <c r="G52" s="46"/>
      <c r="H52" s="51"/>
      <c r="I52" s="60"/>
      <c r="N52" s="46"/>
      <c r="O52" s="100"/>
      <c r="P52" s="58" t="s">
        <v>416</v>
      </c>
      <c r="Q52" s="33">
        <v>19</v>
      </c>
      <c r="R52" s="34">
        <f t="shared" si="32"/>
        <v>76</v>
      </c>
      <c r="S52" s="33">
        <v>37</v>
      </c>
      <c r="T52" s="33">
        <v>39</v>
      </c>
      <c r="U52" s="46"/>
      <c r="V52" s="95" t="s">
        <v>265</v>
      </c>
      <c r="W52" s="96"/>
      <c r="X52" s="152">
        <f>SUM(C59,J25,J37,J47,Q17,Q28,Q41,Q53,X19,X30,X37)</f>
        <v>32384</v>
      </c>
      <c r="Y52" s="152">
        <f>SUM(D59,K25,K37,K47,R17,R28,R41,R53,Y19,Y30,Y37)</f>
        <v>76585</v>
      </c>
      <c r="Z52" s="152">
        <f>SUM(E59,L25,L37,L47,S17,S28,S41,S53,Z19,Z30,Z37)</f>
        <v>37682</v>
      </c>
      <c r="AA52" s="154">
        <f>SUM(F59,M25,M37,M47,T17,T28,T41,T53,AA19,AA30,AA37)</f>
        <v>38903</v>
      </c>
      <c r="AC52" s="144" t="s">
        <v>266</v>
      </c>
      <c r="AD52" s="140"/>
      <c r="AE52" s="140">
        <f>SUM(AE28,AE36)</f>
        <v>2208</v>
      </c>
      <c r="AF52" s="140">
        <f>SUM(AF28,AF36)</f>
        <v>5684</v>
      </c>
      <c r="AG52" s="140">
        <f>SUM(AG28,AG36)</f>
        <v>2761</v>
      </c>
      <c r="AH52" s="142">
        <f>SUM(AH28,AH36)</f>
        <v>2923</v>
      </c>
      <c r="AJ52" s="150" t="s">
        <v>267</v>
      </c>
      <c r="AK52" s="146"/>
      <c r="AL52" s="146">
        <f>SUM(AL24,AL29,AL35)</f>
        <v>2660</v>
      </c>
      <c r="AM52" s="146">
        <f>SUM(AM24,AM29,AM35)</f>
        <v>7482</v>
      </c>
      <c r="AN52" s="146">
        <f>SUM(AN24,AN29,AN35)</f>
        <v>3756</v>
      </c>
      <c r="AO52" s="148">
        <f>SUM(AO24,AO29,AO35)</f>
        <v>3726</v>
      </c>
      <c r="AQ52" s="150" t="s">
        <v>268</v>
      </c>
      <c r="AR52" s="146"/>
      <c r="AS52" s="146">
        <f>AS15+AS24+AS31+AS33+AS40+AS43+AS45</f>
        <v>4542</v>
      </c>
      <c r="AT52" s="146">
        <f>AT15+AT24+AT31+AT33+AT40+AT43+AT45</f>
        <v>11215</v>
      </c>
      <c r="AU52" s="146">
        <f>AU15+AU24+AU31+AU33+AU40+AU43+AU45</f>
        <v>5454</v>
      </c>
      <c r="AV52" s="148">
        <f>AV15+AV24+AV31+AV33+AV40+AV43+AV45</f>
        <v>5761</v>
      </c>
      <c r="AX52" s="150" t="s">
        <v>269</v>
      </c>
      <c r="AY52" s="146"/>
      <c r="AZ52" s="146">
        <f>SUM(AZ40,AZ13,AZ21,AZ28,AZ47)</f>
        <v>4089</v>
      </c>
      <c r="BA52" s="146">
        <f>SUM(BA40,BA13,BA21,BA28,BA47)</f>
        <v>9963</v>
      </c>
      <c r="BB52" s="146">
        <f>SUM(BB40,BB13,BB21,BB28,BB47)</f>
        <v>4942</v>
      </c>
      <c r="BC52" s="148">
        <f>SUM(BC40,BC13,BC21,BC28,BC47)</f>
        <v>5021</v>
      </c>
      <c r="BE52" s="144" t="s">
        <v>216</v>
      </c>
      <c r="BF52" s="140"/>
      <c r="BG52" s="140">
        <f>SUM(BG16,BG28,BG39)</f>
        <v>2561</v>
      </c>
      <c r="BH52" s="140">
        <f>SUM(BH16,BH28,BH39)</f>
        <v>5378</v>
      </c>
      <c r="BI52" s="140">
        <f>SUM(BI16,BI28,BI39)</f>
        <v>2583</v>
      </c>
      <c r="BJ52" s="142">
        <f>SUM(BJ16,BJ28,BJ39)</f>
        <v>2795</v>
      </c>
      <c r="BL52" s="144" t="s">
        <v>270</v>
      </c>
      <c r="BM52" s="140"/>
      <c r="BN52" s="140">
        <f>SUM(BN21,BN38,BN50)</f>
        <v>3561</v>
      </c>
      <c r="BO52" s="140">
        <f>SUM(BO21,BO38,BO50)</f>
        <v>10057</v>
      </c>
      <c r="BP52" s="140">
        <f>SUM(BP21,BP38,BP50)</f>
        <v>4973</v>
      </c>
      <c r="BQ52" s="142">
        <f>SUM(BQ21,BQ38,BQ50)</f>
        <v>5084</v>
      </c>
    </row>
    <row r="53" spans="1:70" s="54" customFormat="1" ht="13.5" customHeight="1" thickBot="1" x14ac:dyDescent="0.2">
      <c r="A53" s="100"/>
      <c r="B53" s="39" t="s">
        <v>357</v>
      </c>
      <c r="C53" s="33">
        <v>477</v>
      </c>
      <c r="D53" s="34">
        <f t="shared" si="19"/>
        <v>1025</v>
      </c>
      <c r="E53" s="33">
        <v>495</v>
      </c>
      <c r="F53" s="33">
        <v>530</v>
      </c>
      <c r="G53" s="46"/>
      <c r="H53" s="51"/>
      <c r="I53" s="60"/>
      <c r="N53" s="46"/>
      <c r="O53" s="101"/>
      <c r="P53" s="55" t="s">
        <v>46</v>
      </c>
      <c r="Q53" s="34">
        <f>SUM(Q42:Q52)</f>
        <v>966</v>
      </c>
      <c r="R53" s="34">
        <f>SUM(R42:R52)</f>
        <v>2591</v>
      </c>
      <c r="S53" s="34">
        <f>SUM(S42:S52)</f>
        <v>1253</v>
      </c>
      <c r="T53" s="34">
        <f>SUM(T42:T52)</f>
        <v>1338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358</v>
      </c>
      <c r="C54" s="33">
        <v>335</v>
      </c>
      <c r="D54" s="34">
        <f t="shared" si="19"/>
        <v>678</v>
      </c>
      <c r="E54" s="33">
        <v>311</v>
      </c>
      <c r="F54" s="33">
        <v>367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359</v>
      </c>
      <c r="C55" s="33">
        <v>279</v>
      </c>
      <c r="D55" s="34">
        <f t="shared" si="19"/>
        <v>541</v>
      </c>
      <c r="E55" s="33">
        <v>289</v>
      </c>
      <c r="F55" s="33">
        <v>252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360</v>
      </c>
      <c r="C56" s="33">
        <v>542</v>
      </c>
      <c r="D56" s="34">
        <f t="shared" si="19"/>
        <v>934</v>
      </c>
      <c r="E56" s="33">
        <v>450</v>
      </c>
      <c r="F56" s="33">
        <v>484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361</v>
      </c>
      <c r="C57" s="33">
        <v>168</v>
      </c>
      <c r="D57" s="34">
        <f t="shared" si="19"/>
        <v>346</v>
      </c>
      <c r="E57" s="33">
        <v>167</v>
      </c>
      <c r="F57" s="33">
        <v>179</v>
      </c>
      <c r="I57" s="60"/>
      <c r="J57" s="54"/>
      <c r="K57" s="54"/>
      <c r="L57" s="54"/>
      <c r="M57" s="54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s="13" customFormat="1" ht="12" customHeight="1" x14ac:dyDescent="0.15">
      <c r="A58" s="100"/>
      <c r="B58" s="39" t="s">
        <v>483</v>
      </c>
      <c r="C58" s="33">
        <v>286</v>
      </c>
      <c r="D58" s="34">
        <f t="shared" ref="D58" si="33">E58+F58</f>
        <v>675</v>
      </c>
      <c r="E58" s="33">
        <v>350</v>
      </c>
      <c r="F58" s="33">
        <v>325</v>
      </c>
      <c r="I58" s="60"/>
      <c r="J58" s="54"/>
      <c r="K58" s="54"/>
      <c r="L58" s="54"/>
      <c r="M58" s="54"/>
      <c r="O58"/>
      <c r="P58"/>
      <c r="Q58"/>
      <c r="R58"/>
      <c r="S58"/>
      <c r="T58"/>
      <c r="V58" s="46"/>
      <c r="W58" s="69"/>
      <c r="X58" s="46"/>
      <c r="Y58" s="46"/>
      <c r="Z58" s="46"/>
      <c r="AA58" s="46"/>
      <c r="AC58"/>
      <c r="AD58"/>
      <c r="AE58"/>
      <c r="AF58"/>
      <c r="AG58"/>
      <c r="AH58"/>
      <c r="AJ58"/>
      <c r="AK58"/>
      <c r="AL58"/>
      <c r="AM58"/>
      <c r="AN58"/>
      <c r="AO58"/>
      <c r="AQ58"/>
      <c r="AR58"/>
      <c r="AS58"/>
      <c r="AT58"/>
      <c r="AU58"/>
      <c r="AV58"/>
      <c r="BE58"/>
      <c r="BF58"/>
      <c r="BG58"/>
      <c r="BH58"/>
      <c r="BI58"/>
      <c r="BJ58"/>
      <c r="BL58"/>
      <c r="BM58"/>
      <c r="BN58"/>
      <c r="BO58"/>
      <c r="BP58"/>
      <c r="BQ58"/>
    </row>
    <row r="59" spans="1:70" x14ac:dyDescent="0.15">
      <c r="A59" s="101"/>
      <c r="B59" s="28" t="s">
        <v>46</v>
      </c>
      <c r="C59" s="34">
        <f>SUM(C6:C58)</f>
        <v>14435</v>
      </c>
      <c r="D59" s="34">
        <f>SUM(D6:D58)</f>
        <v>31704</v>
      </c>
      <c r="E59" s="34">
        <f>SUM(E6:E58)</f>
        <v>15509</v>
      </c>
      <c r="F59" s="34">
        <f>SUM(F6:F58)</f>
        <v>16195</v>
      </c>
      <c r="I59" s="21"/>
      <c r="J59" s="13"/>
      <c r="K59" s="13"/>
      <c r="L59" s="13"/>
      <c r="M59" s="13"/>
      <c r="V59" s="13"/>
      <c r="W59" s="21"/>
      <c r="X59" s="13"/>
      <c r="Y59" s="13"/>
      <c r="Z59" s="13"/>
      <c r="AA59" s="13"/>
    </row>
  </sheetData>
  <sheetProtection formatColumns="0"/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9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O6:O17"/>
    <mergeCell ref="O18:O28"/>
    <mergeCell ref="O29:O41"/>
    <mergeCell ref="O42:O53"/>
    <mergeCell ref="V20:V30"/>
    <mergeCell ref="V31:V37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4"/>
  <sheetViews>
    <sheetView view="pageBreakPreview" zoomScale="110" zoomScaleNormal="100" zoomScaleSheetLayoutView="11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7.25" x14ac:dyDescent="0.15">
      <c r="B1" s="2"/>
      <c r="C1" s="3"/>
      <c r="D1" s="3"/>
      <c r="E1" s="3"/>
      <c r="F1" s="3"/>
      <c r="G1" s="4" t="s">
        <v>198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273</v>
      </c>
      <c r="BT1" s="162" t="str">
        <f>I2</f>
        <v>令和3年10月1日住民基本台帳人口(外国人)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485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令和3年10月1日住民基本台帳人口(外国人)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令和3年10月1日住民基本台帳人口(外国人)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令和3年10月1日住民基本台帳人口(外国人)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令和3年10月1日住民基本台帳人口(外国人)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195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200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201</v>
      </c>
      <c r="AB3" s="7"/>
      <c r="AH3" s="18" t="s">
        <v>202</v>
      </c>
      <c r="AO3" s="18" t="s">
        <v>203</v>
      </c>
      <c r="AV3" s="18" t="s">
        <v>204</v>
      </c>
      <c r="AX3" s="7"/>
      <c r="AY3" s="7"/>
      <c r="AZ3" s="7"/>
      <c r="BA3" s="7"/>
      <c r="BB3" s="7"/>
      <c r="BC3" s="18" t="s">
        <v>205</v>
      </c>
      <c r="BE3" s="19"/>
      <c r="BF3" s="19"/>
      <c r="BG3" s="19"/>
      <c r="BH3" s="19"/>
      <c r="BI3" s="19"/>
      <c r="BJ3" s="18" t="s">
        <v>206</v>
      </c>
      <c r="BL3" s="19"/>
      <c r="BM3" s="19"/>
      <c r="BN3" s="19"/>
      <c r="BO3" s="19"/>
      <c r="BP3" s="19"/>
      <c r="BQ3" s="18" t="s">
        <v>207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194</v>
      </c>
      <c r="C4" s="132" t="s">
        <v>86</v>
      </c>
      <c r="D4" s="157" t="s">
        <v>195</v>
      </c>
      <c r="E4" s="158"/>
      <c r="F4" s="159"/>
      <c r="G4" s="46"/>
      <c r="H4" s="133" t="s">
        <v>85</v>
      </c>
      <c r="I4" s="136" t="s">
        <v>194</v>
      </c>
      <c r="J4" s="133" t="s">
        <v>86</v>
      </c>
      <c r="K4" s="48"/>
      <c r="L4" s="49" t="s">
        <v>195</v>
      </c>
      <c r="M4" s="50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250</v>
      </c>
      <c r="BV4" s="56">
        <f>Y52</f>
        <v>501</v>
      </c>
      <c r="BW4" s="56">
        <f>Z52</f>
        <v>220</v>
      </c>
      <c r="BX4" s="56">
        <f>AA52</f>
        <v>281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7</v>
      </c>
      <c r="BV5" s="56">
        <f>AF52</f>
        <v>21</v>
      </c>
      <c r="BW5" s="56">
        <f>AG52</f>
        <v>10</v>
      </c>
      <c r="BX5" s="56">
        <f>AH52</f>
        <v>11</v>
      </c>
    </row>
    <row r="6" spans="1:77" s="54" customFormat="1" ht="13.5" customHeight="1" x14ac:dyDescent="0.15">
      <c r="A6" s="109" t="s">
        <v>274</v>
      </c>
      <c r="B6" s="39" t="s">
        <v>327</v>
      </c>
      <c r="C6" s="33">
        <v>0</v>
      </c>
      <c r="D6" s="34">
        <f>E6+F6</f>
        <v>3</v>
      </c>
      <c r="E6" s="33">
        <v>1</v>
      </c>
      <c r="F6" s="33">
        <v>2</v>
      </c>
      <c r="G6" s="46"/>
      <c r="H6" s="109" t="s">
        <v>275</v>
      </c>
      <c r="I6" s="39" t="s">
        <v>95</v>
      </c>
      <c r="J6" s="33">
        <v>5</v>
      </c>
      <c r="K6" s="34">
        <f t="shared" ref="K6:K24" si="0">L6+M6</f>
        <v>9</v>
      </c>
      <c r="L6" s="33">
        <v>7</v>
      </c>
      <c r="M6" s="33">
        <v>2</v>
      </c>
      <c r="N6" s="46"/>
      <c r="O6" s="109" t="s">
        <v>278</v>
      </c>
      <c r="P6" s="57" t="s">
        <v>107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282</v>
      </c>
      <c r="W6" s="58" t="s">
        <v>472</v>
      </c>
      <c r="X6" s="33">
        <v>4</v>
      </c>
      <c r="Y6" s="34">
        <f t="shared" ref="Y6:Y18" si="2">Z6+AA6</f>
        <v>6</v>
      </c>
      <c r="Z6" s="33">
        <v>3</v>
      </c>
      <c r="AA6" s="33">
        <v>3</v>
      </c>
      <c r="AB6" s="51"/>
      <c r="AC6" s="106" t="s">
        <v>299</v>
      </c>
      <c r="AD6" s="59" t="s">
        <v>125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301</v>
      </c>
      <c r="AK6" s="61" t="s">
        <v>136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208</v>
      </c>
      <c r="AR6" s="58" t="s">
        <v>209</v>
      </c>
      <c r="AS6" s="33">
        <v>0</v>
      </c>
      <c r="AT6" s="34">
        <f t="shared" ref="AT6:AT14" si="5">AU6+AV6</f>
        <v>1</v>
      </c>
      <c r="AU6" s="33">
        <v>0</v>
      </c>
      <c r="AV6" s="33">
        <v>1</v>
      </c>
      <c r="AW6" s="60"/>
      <c r="AX6" s="109" t="s">
        <v>308</v>
      </c>
      <c r="AY6" s="58" t="s">
        <v>156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310</v>
      </c>
      <c r="BF6" s="58" t="s">
        <v>20</v>
      </c>
      <c r="BG6" s="33">
        <v>0</v>
      </c>
      <c r="BH6" s="34">
        <f t="shared" ref="BH6:BH15" si="7">BI6+BJ6</f>
        <v>0</v>
      </c>
      <c r="BI6" s="33">
        <v>0</v>
      </c>
      <c r="BJ6" s="33">
        <v>0</v>
      </c>
      <c r="BK6" s="60"/>
      <c r="BL6" s="109" t="s">
        <v>313</v>
      </c>
      <c r="BM6" s="58" t="s">
        <v>174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68</v>
      </c>
      <c r="BV6" s="56">
        <f>AM52</f>
        <v>84</v>
      </c>
      <c r="BW6" s="56">
        <f>AN52</f>
        <v>35</v>
      </c>
      <c r="BX6" s="56">
        <f>AO52</f>
        <v>49</v>
      </c>
    </row>
    <row r="7" spans="1:77" s="54" customFormat="1" ht="13.5" customHeight="1" x14ac:dyDescent="0.15">
      <c r="A7" s="110"/>
      <c r="B7" s="39" t="s">
        <v>328</v>
      </c>
      <c r="C7" s="33">
        <v>6</v>
      </c>
      <c r="D7" s="34">
        <f t="shared" ref="D7:D25" si="9">E7+F7</f>
        <v>8</v>
      </c>
      <c r="E7" s="33">
        <v>5</v>
      </c>
      <c r="F7" s="33">
        <v>3</v>
      </c>
      <c r="G7" s="46"/>
      <c r="H7" s="110"/>
      <c r="I7" s="39" t="s">
        <v>96</v>
      </c>
      <c r="J7" s="33">
        <v>4</v>
      </c>
      <c r="K7" s="34">
        <f t="shared" si="0"/>
        <v>16</v>
      </c>
      <c r="L7" s="33">
        <v>9</v>
      </c>
      <c r="M7" s="33">
        <v>7</v>
      </c>
      <c r="N7" s="46"/>
      <c r="O7" s="110"/>
      <c r="P7" s="58" t="s">
        <v>383</v>
      </c>
      <c r="Q7" s="33">
        <v>6</v>
      </c>
      <c r="R7" s="34">
        <f t="shared" si="1"/>
        <v>6</v>
      </c>
      <c r="S7" s="33">
        <v>5</v>
      </c>
      <c r="T7" s="33">
        <v>1</v>
      </c>
      <c r="U7" s="46"/>
      <c r="V7" s="110"/>
      <c r="W7" s="58" t="s">
        <v>473</v>
      </c>
      <c r="X7" s="33">
        <v>5</v>
      </c>
      <c r="Y7" s="34">
        <f t="shared" si="2"/>
        <v>6</v>
      </c>
      <c r="Z7" s="33">
        <v>6</v>
      </c>
      <c r="AA7" s="33">
        <v>0</v>
      </c>
      <c r="AB7" s="51"/>
      <c r="AC7" s="115"/>
      <c r="AD7" s="59" t="s">
        <v>152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137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475</v>
      </c>
      <c r="AS7" s="33">
        <v>1</v>
      </c>
      <c r="AT7" s="34">
        <f t="shared" si="5"/>
        <v>4</v>
      </c>
      <c r="AU7" s="33">
        <v>0</v>
      </c>
      <c r="AV7" s="33">
        <v>4</v>
      </c>
      <c r="AW7" s="60"/>
      <c r="AX7" s="110"/>
      <c r="AY7" s="58" t="s">
        <v>157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0</v>
      </c>
      <c r="BI7" s="33">
        <v>0</v>
      </c>
      <c r="BJ7" s="33">
        <v>0</v>
      </c>
      <c r="BK7" s="60"/>
      <c r="BL7" s="110"/>
      <c r="BM7" s="58" t="s">
        <v>175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29</v>
      </c>
      <c r="BV7" s="56">
        <f>AT52</f>
        <v>73</v>
      </c>
      <c r="BW7" s="56">
        <f>AU52</f>
        <v>10</v>
      </c>
      <c r="BX7" s="56">
        <f>AV52</f>
        <v>63</v>
      </c>
    </row>
    <row r="8" spans="1:77" s="54" customFormat="1" ht="13.5" customHeight="1" x14ac:dyDescent="0.15">
      <c r="A8" s="110"/>
      <c r="B8" s="39" t="s">
        <v>329</v>
      </c>
      <c r="C8" s="33">
        <v>5</v>
      </c>
      <c r="D8" s="34">
        <f t="shared" si="9"/>
        <v>6</v>
      </c>
      <c r="E8" s="33">
        <v>4</v>
      </c>
      <c r="F8" s="33">
        <v>2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384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474</v>
      </c>
      <c r="X8" s="33">
        <v>2</v>
      </c>
      <c r="Y8" s="34">
        <f t="shared" si="2"/>
        <v>9</v>
      </c>
      <c r="Z8" s="33">
        <v>4</v>
      </c>
      <c r="AA8" s="33">
        <v>5</v>
      </c>
      <c r="AB8" s="51"/>
      <c r="AC8" s="115"/>
      <c r="AD8" s="59" t="s">
        <v>430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138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212</v>
      </c>
      <c r="AS8" s="33">
        <v>2</v>
      </c>
      <c r="AT8" s="34">
        <f t="shared" si="5"/>
        <v>5</v>
      </c>
      <c r="AU8" s="33">
        <v>0</v>
      </c>
      <c r="AV8" s="33">
        <v>5</v>
      </c>
      <c r="AW8" s="60"/>
      <c r="AX8" s="110"/>
      <c r="AY8" s="58" t="s">
        <v>158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0</v>
      </c>
      <c r="BH8" s="34">
        <f t="shared" si="7"/>
        <v>1</v>
      </c>
      <c r="BI8" s="33">
        <v>0</v>
      </c>
      <c r="BJ8" s="33">
        <v>1</v>
      </c>
      <c r="BK8" s="60"/>
      <c r="BL8" s="110"/>
      <c r="BM8" s="58" t="s">
        <v>450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12</v>
      </c>
      <c r="BV8" s="56">
        <f>BA52</f>
        <v>31</v>
      </c>
      <c r="BW8" s="56">
        <f>BB52</f>
        <v>15</v>
      </c>
      <c r="BX8" s="56">
        <f>BC52</f>
        <v>16</v>
      </c>
    </row>
    <row r="9" spans="1:77" s="54" customFormat="1" ht="13.5" customHeight="1" x14ac:dyDescent="0.15">
      <c r="A9" s="110"/>
      <c r="B9" s="39" t="s">
        <v>330</v>
      </c>
      <c r="C9" s="33">
        <v>1</v>
      </c>
      <c r="D9" s="34">
        <f t="shared" si="9"/>
        <v>1</v>
      </c>
      <c r="E9" s="33">
        <v>0</v>
      </c>
      <c r="F9" s="33">
        <v>1</v>
      </c>
      <c r="G9" s="46"/>
      <c r="H9" s="110"/>
      <c r="I9" s="39" t="s">
        <v>363</v>
      </c>
      <c r="J9" s="33">
        <v>1</v>
      </c>
      <c r="K9" s="34">
        <f t="shared" si="0"/>
        <v>2</v>
      </c>
      <c r="L9" s="33">
        <v>0</v>
      </c>
      <c r="M9" s="33">
        <v>2</v>
      </c>
      <c r="N9" s="46"/>
      <c r="O9" s="110"/>
      <c r="P9" s="58" t="s">
        <v>385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417</v>
      </c>
      <c r="X9" s="33">
        <v>0</v>
      </c>
      <c r="Y9" s="34">
        <f t="shared" si="2"/>
        <v>0</v>
      </c>
      <c r="Z9" s="33">
        <v>0</v>
      </c>
      <c r="AA9" s="33">
        <v>0</v>
      </c>
      <c r="AB9" s="51"/>
      <c r="AC9" s="115"/>
      <c r="AD9" s="59" t="s">
        <v>431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442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214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159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451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10</v>
      </c>
      <c r="BV9" s="56">
        <f>BH52</f>
        <v>27</v>
      </c>
      <c r="BW9" s="56">
        <f>BI52</f>
        <v>11</v>
      </c>
      <c r="BX9" s="56">
        <f>BJ52</f>
        <v>16</v>
      </c>
    </row>
    <row r="10" spans="1:77" s="54" customFormat="1" ht="13.5" customHeight="1" x14ac:dyDescent="0.15">
      <c r="A10" s="110"/>
      <c r="B10" s="39" t="s">
        <v>471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364</v>
      </c>
      <c r="J10" s="33">
        <v>2</v>
      </c>
      <c r="K10" s="34">
        <f t="shared" si="0"/>
        <v>7</v>
      </c>
      <c r="L10" s="33">
        <v>4</v>
      </c>
      <c r="M10" s="33">
        <v>3</v>
      </c>
      <c r="N10" s="46"/>
      <c r="O10" s="110"/>
      <c r="P10" s="58" t="s">
        <v>386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114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432</v>
      </c>
      <c r="AE10" s="33">
        <v>3</v>
      </c>
      <c r="AF10" s="34">
        <f t="shared" si="3"/>
        <v>5</v>
      </c>
      <c r="AG10" s="33">
        <v>4</v>
      </c>
      <c r="AH10" s="33">
        <v>1</v>
      </c>
      <c r="AI10" s="60"/>
      <c r="AJ10" s="130"/>
      <c r="AK10" s="61" t="s">
        <v>139</v>
      </c>
      <c r="AL10" s="33">
        <v>4</v>
      </c>
      <c r="AM10" s="34">
        <f t="shared" si="4"/>
        <v>7</v>
      </c>
      <c r="AN10" s="33">
        <v>1</v>
      </c>
      <c r="AO10" s="33">
        <v>6</v>
      </c>
      <c r="AP10" s="60"/>
      <c r="AQ10" s="110"/>
      <c r="AR10" s="58" t="s">
        <v>217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160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1</v>
      </c>
      <c r="BH10" s="34">
        <f t="shared" si="7"/>
        <v>1</v>
      </c>
      <c r="BI10" s="33">
        <v>0</v>
      </c>
      <c r="BJ10" s="33">
        <v>1</v>
      </c>
      <c r="BK10" s="60"/>
      <c r="BL10" s="110"/>
      <c r="BM10" s="58" t="s">
        <v>80</v>
      </c>
      <c r="BN10" s="33">
        <v>0</v>
      </c>
      <c r="BO10" s="34">
        <f t="shared" si="8"/>
        <v>0</v>
      </c>
      <c r="BP10" s="33">
        <v>0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30</v>
      </c>
      <c r="BV10" s="56">
        <f>BO52</f>
        <v>75</v>
      </c>
      <c r="BW10" s="56">
        <f>BP52</f>
        <v>41</v>
      </c>
      <c r="BX10" s="56">
        <f>BQ52</f>
        <v>34</v>
      </c>
    </row>
    <row r="11" spans="1:77" s="54" customFormat="1" ht="13.5" customHeight="1" x14ac:dyDescent="0.15">
      <c r="A11" s="110"/>
      <c r="B11" s="39" t="s">
        <v>219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365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387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213</v>
      </c>
      <c r="X11" s="33">
        <v>0</v>
      </c>
      <c r="Y11" s="34">
        <f t="shared" si="2"/>
        <v>0</v>
      </c>
      <c r="Z11" s="33">
        <v>0</v>
      </c>
      <c r="AA11" s="33">
        <v>0</v>
      </c>
      <c r="AB11" s="51"/>
      <c r="AC11" s="115"/>
      <c r="AD11" s="59" t="s">
        <v>433</v>
      </c>
      <c r="AE11" s="33">
        <v>0</v>
      </c>
      <c r="AF11" s="34">
        <f t="shared" si="3"/>
        <v>1</v>
      </c>
      <c r="AG11" s="33">
        <v>0</v>
      </c>
      <c r="AH11" s="33">
        <v>1</v>
      </c>
      <c r="AI11" s="60"/>
      <c r="AJ11" s="130"/>
      <c r="AK11" s="61" t="s">
        <v>443</v>
      </c>
      <c r="AL11" s="33">
        <v>0</v>
      </c>
      <c r="AM11" s="34">
        <f t="shared" si="4"/>
        <v>2</v>
      </c>
      <c r="AN11" s="33">
        <v>0</v>
      </c>
      <c r="AO11" s="33">
        <v>2</v>
      </c>
      <c r="AP11" s="60"/>
      <c r="AQ11" s="110"/>
      <c r="AR11" s="63" t="s">
        <v>220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161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2</v>
      </c>
      <c r="BI11" s="33">
        <v>0</v>
      </c>
      <c r="BJ11" s="33">
        <v>2</v>
      </c>
      <c r="BK11" s="60"/>
      <c r="BL11" s="110"/>
      <c r="BM11" s="58" t="s">
        <v>452</v>
      </c>
      <c r="BN11" s="33">
        <v>0</v>
      </c>
      <c r="BO11" s="34">
        <f t="shared" si="8"/>
        <v>0</v>
      </c>
      <c r="BP11" s="33">
        <v>0</v>
      </c>
      <c r="BQ11" s="33">
        <v>0</v>
      </c>
      <c r="BR11" s="60"/>
      <c r="BS11" s="124" t="s">
        <v>221</v>
      </c>
      <c r="BT11" s="124"/>
      <c r="BU11" s="124">
        <f>SUM(BU4:BU10)</f>
        <v>406</v>
      </c>
      <c r="BV11" s="124">
        <f>SUM(BV4:BV10)</f>
        <v>812</v>
      </c>
      <c r="BW11" s="124">
        <f>SUM(BW4:BW10)</f>
        <v>342</v>
      </c>
      <c r="BX11" s="124">
        <f>SUM(BX4:BX10)</f>
        <v>470</v>
      </c>
    </row>
    <row r="12" spans="1:77" s="54" customFormat="1" ht="13.5" customHeight="1" x14ac:dyDescent="0.15">
      <c r="A12" s="110"/>
      <c r="B12" s="39" t="s">
        <v>331</v>
      </c>
      <c r="C12" s="33">
        <v>3</v>
      </c>
      <c r="D12" s="34">
        <f t="shared" si="9"/>
        <v>3</v>
      </c>
      <c r="E12" s="33">
        <v>3</v>
      </c>
      <c r="F12" s="33">
        <v>0</v>
      </c>
      <c r="G12" s="46"/>
      <c r="H12" s="110"/>
      <c r="I12" s="39" t="s">
        <v>366</v>
      </c>
      <c r="J12" s="33">
        <v>2</v>
      </c>
      <c r="K12" s="34">
        <f t="shared" si="0"/>
        <v>2</v>
      </c>
      <c r="L12" s="33">
        <v>1</v>
      </c>
      <c r="M12" s="33">
        <v>1</v>
      </c>
      <c r="N12" s="46"/>
      <c r="O12" s="110"/>
      <c r="P12" s="58" t="s">
        <v>388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115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153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222</v>
      </c>
      <c r="AL12" s="33">
        <v>11</v>
      </c>
      <c r="AM12" s="34">
        <f t="shared" si="4"/>
        <v>13</v>
      </c>
      <c r="AN12" s="33">
        <v>2</v>
      </c>
      <c r="AO12" s="33">
        <v>11</v>
      </c>
      <c r="AP12" s="60"/>
      <c r="AQ12" s="110"/>
      <c r="AR12" s="58" t="s">
        <v>223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162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176</v>
      </c>
      <c r="BN12" s="33">
        <v>0</v>
      </c>
      <c r="BO12" s="34">
        <f t="shared" si="8"/>
        <v>1</v>
      </c>
      <c r="BP12" s="33">
        <v>0</v>
      </c>
      <c r="BQ12" s="33">
        <v>1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332</v>
      </c>
      <c r="C13" s="33">
        <v>0</v>
      </c>
      <c r="D13" s="34">
        <f t="shared" si="9"/>
        <v>1</v>
      </c>
      <c r="E13" s="33">
        <v>0</v>
      </c>
      <c r="F13" s="33">
        <v>1</v>
      </c>
      <c r="G13" s="46"/>
      <c r="H13" s="110"/>
      <c r="I13" s="39" t="s">
        <v>367</v>
      </c>
      <c r="J13" s="33">
        <v>0</v>
      </c>
      <c r="K13" s="34">
        <f t="shared" si="0"/>
        <v>0</v>
      </c>
      <c r="L13" s="33">
        <v>0</v>
      </c>
      <c r="M13" s="33">
        <v>0</v>
      </c>
      <c r="N13" s="46"/>
      <c r="O13" s="110"/>
      <c r="P13" s="65" t="s">
        <v>389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116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126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444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0"/>
      <c r="AR13" s="58" t="s">
        <v>224</v>
      </c>
      <c r="AS13" s="33">
        <v>0</v>
      </c>
      <c r="AT13" s="34">
        <f t="shared" si="5"/>
        <v>1</v>
      </c>
      <c r="AU13" s="33">
        <v>0</v>
      </c>
      <c r="AV13" s="33">
        <v>1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225</v>
      </c>
      <c r="BG13" s="33">
        <v>2</v>
      </c>
      <c r="BH13" s="34">
        <f t="shared" si="7"/>
        <v>3</v>
      </c>
      <c r="BI13" s="33">
        <v>2</v>
      </c>
      <c r="BJ13" s="33">
        <v>1</v>
      </c>
      <c r="BK13" s="60"/>
      <c r="BL13" s="110"/>
      <c r="BM13" s="58" t="s">
        <v>177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333</v>
      </c>
      <c r="C14" s="33">
        <v>2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368</v>
      </c>
      <c r="J14" s="33">
        <v>2</v>
      </c>
      <c r="K14" s="34">
        <f t="shared" si="0"/>
        <v>4</v>
      </c>
      <c r="L14" s="33">
        <v>1</v>
      </c>
      <c r="M14" s="33">
        <v>3</v>
      </c>
      <c r="N14" s="46"/>
      <c r="O14" s="110"/>
      <c r="P14" s="58" t="s">
        <v>390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418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127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226</v>
      </c>
      <c r="AL14" s="33">
        <v>5</v>
      </c>
      <c r="AM14" s="34">
        <f t="shared" si="4"/>
        <v>5</v>
      </c>
      <c r="AN14" s="33">
        <v>5</v>
      </c>
      <c r="AO14" s="33">
        <v>0</v>
      </c>
      <c r="AP14" s="60"/>
      <c r="AQ14" s="110"/>
      <c r="AR14" s="58" t="s">
        <v>227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309</v>
      </c>
      <c r="AY14" s="57" t="s">
        <v>163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2</v>
      </c>
      <c r="BI14" s="33">
        <v>0</v>
      </c>
      <c r="BJ14" s="33">
        <v>2</v>
      </c>
      <c r="BK14" s="60"/>
      <c r="BL14" s="110"/>
      <c r="BM14" s="58" t="s">
        <v>228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369</v>
      </c>
      <c r="J15" s="33">
        <v>1</v>
      </c>
      <c r="K15" s="34">
        <f t="shared" si="0"/>
        <v>4</v>
      </c>
      <c r="L15" s="33">
        <v>1</v>
      </c>
      <c r="M15" s="33">
        <v>3</v>
      </c>
      <c r="N15" s="46"/>
      <c r="O15" s="110"/>
      <c r="P15" s="57" t="s">
        <v>391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419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128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140</v>
      </c>
      <c r="AL15" s="33">
        <v>8</v>
      </c>
      <c r="AM15" s="34">
        <f t="shared" si="4"/>
        <v>9</v>
      </c>
      <c r="AN15" s="33">
        <v>4</v>
      </c>
      <c r="AO15" s="33">
        <v>5</v>
      </c>
      <c r="AP15" s="60"/>
      <c r="AQ15" s="111"/>
      <c r="AR15" s="89" t="s">
        <v>46</v>
      </c>
      <c r="AS15" s="29">
        <f>SUM(AS6:AS14)</f>
        <v>3</v>
      </c>
      <c r="AT15" s="29">
        <f>SUM(AT6:AT14)</f>
        <v>16</v>
      </c>
      <c r="AU15" s="29">
        <f>SUM(AU6:AU14)</f>
        <v>1</v>
      </c>
      <c r="AV15" s="29">
        <f>SUM(AV6:AV14)</f>
        <v>15</v>
      </c>
      <c r="AW15" s="60"/>
      <c r="AX15" s="110"/>
      <c r="AY15" s="58" t="s">
        <v>164</v>
      </c>
      <c r="AZ15" s="33">
        <v>0</v>
      </c>
      <c r="BA15" s="34">
        <f t="shared" si="10"/>
        <v>1</v>
      </c>
      <c r="BB15" s="33">
        <v>0</v>
      </c>
      <c r="BC15" s="33">
        <v>1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11</v>
      </c>
      <c r="BO15" s="34">
        <f t="shared" si="8"/>
        <v>28</v>
      </c>
      <c r="BP15" s="33">
        <v>21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334</v>
      </c>
      <c r="C16" s="33">
        <v>1</v>
      </c>
      <c r="D16" s="34">
        <f t="shared" si="9"/>
        <v>1</v>
      </c>
      <c r="E16" s="33">
        <v>0</v>
      </c>
      <c r="F16" s="33">
        <v>1</v>
      </c>
      <c r="G16" s="46"/>
      <c r="H16" s="110"/>
      <c r="I16" s="39" t="s">
        <v>370</v>
      </c>
      <c r="J16" s="33">
        <v>6</v>
      </c>
      <c r="K16" s="34">
        <f t="shared" si="0"/>
        <v>9</v>
      </c>
      <c r="L16" s="33">
        <v>5</v>
      </c>
      <c r="M16" s="33">
        <v>4</v>
      </c>
      <c r="N16" s="46"/>
      <c r="O16" s="110"/>
      <c r="P16" s="58" t="s">
        <v>108</v>
      </c>
      <c r="Q16" s="33">
        <v>3</v>
      </c>
      <c r="R16" s="34">
        <f t="shared" si="1"/>
        <v>3</v>
      </c>
      <c r="S16" s="33">
        <v>3</v>
      </c>
      <c r="T16" s="33">
        <v>0</v>
      </c>
      <c r="U16" s="46"/>
      <c r="V16" s="110"/>
      <c r="W16" s="58" t="s">
        <v>117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129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229</v>
      </c>
      <c r="AL16" s="33">
        <v>12</v>
      </c>
      <c r="AM16" s="34">
        <f t="shared" si="4"/>
        <v>14</v>
      </c>
      <c r="AN16" s="33">
        <v>3</v>
      </c>
      <c r="AO16" s="33">
        <v>11</v>
      </c>
      <c r="AP16" s="60"/>
      <c r="AQ16" s="109" t="s">
        <v>303</v>
      </c>
      <c r="AR16" s="58" t="s">
        <v>230</v>
      </c>
      <c r="AS16" s="33">
        <v>5</v>
      </c>
      <c r="AT16" s="34">
        <f t="shared" ref="AT16:AT23" si="11">AU16+AV16</f>
        <v>14</v>
      </c>
      <c r="AU16" s="33">
        <v>6</v>
      </c>
      <c r="AV16" s="33">
        <v>8</v>
      </c>
      <c r="AW16" s="60"/>
      <c r="AX16" s="110"/>
      <c r="AY16" s="58" t="s">
        <v>165</v>
      </c>
      <c r="AZ16" s="33">
        <v>0</v>
      </c>
      <c r="BA16" s="34">
        <f t="shared" si="10"/>
        <v>2</v>
      </c>
      <c r="BB16" s="33">
        <v>0</v>
      </c>
      <c r="BC16" s="33">
        <v>2</v>
      </c>
      <c r="BD16" s="60"/>
      <c r="BE16" s="111"/>
      <c r="BF16" s="89" t="s">
        <v>46</v>
      </c>
      <c r="BG16" s="36">
        <f>SUM(BG6:BG15)</f>
        <v>4</v>
      </c>
      <c r="BH16" s="36">
        <f>SUM(BH6:BH15)</f>
        <v>10</v>
      </c>
      <c r="BI16" s="36">
        <f>SUM(BI6:BI15)</f>
        <v>2</v>
      </c>
      <c r="BJ16" s="36">
        <f>SUM(BJ6:BJ15)</f>
        <v>8</v>
      </c>
      <c r="BK16" s="60"/>
      <c r="BL16" s="110"/>
      <c r="BM16" s="58" t="s">
        <v>453</v>
      </c>
      <c r="BN16" s="33">
        <v>0</v>
      </c>
      <c r="BO16" s="34">
        <f t="shared" si="8"/>
        <v>1</v>
      </c>
      <c r="BP16" s="33">
        <v>0</v>
      </c>
      <c r="BQ16" s="33">
        <v>1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335</v>
      </c>
      <c r="C17" s="33">
        <v>4</v>
      </c>
      <c r="D17" s="34">
        <f t="shared" si="9"/>
        <v>14</v>
      </c>
      <c r="E17" s="33">
        <v>5</v>
      </c>
      <c r="F17" s="33">
        <v>9</v>
      </c>
      <c r="G17" s="46"/>
      <c r="H17" s="110"/>
      <c r="I17" s="39" t="s">
        <v>371</v>
      </c>
      <c r="J17" s="33">
        <v>8</v>
      </c>
      <c r="K17" s="34">
        <f t="shared" si="0"/>
        <v>13</v>
      </c>
      <c r="L17" s="33">
        <v>9</v>
      </c>
      <c r="M17" s="33">
        <v>4</v>
      </c>
      <c r="N17" s="46"/>
      <c r="O17" s="111"/>
      <c r="P17" s="89" t="s">
        <v>46</v>
      </c>
      <c r="Q17" s="38">
        <f>SUM(Q6:Q16)</f>
        <v>14</v>
      </c>
      <c r="R17" s="38">
        <f>SUM(R6:R16)</f>
        <v>14</v>
      </c>
      <c r="S17" s="38">
        <f>SUM(S6:S16)</f>
        <v>12</v>
      </c>
      <c r="T17" s="38">
        <f>SUM(T6:T16)</f>
        <v>2</v>
      </c>
      <c r="U17" s="46"/>
      <c r="V17" s="110"/>
      <c r="W17" s="58" t="s">
        <v>118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130</v>
      </c>
      <c r="AE17" s="33">
        <v>0</v>
      </c>
      <c r="AF17" s="34">
        <f t="shared" si="3"/>
        <v>1</v>
      </c>
      <c r="AG17" s="33">
        <v>0</v>
      </c>
      <c r="AH17" s="33">
        <v>1</v>
      </c>
      <c r="AI17" s="60"/>
      <c r="AJ17" s="130"/>
      <c r="AK17" s="61" t="s">
        <v>445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231</v>
      </c>
      <c r="AS17" s="33">
        <v>0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166</v>
      </c>
      <c r="AZ17" s="33">
        <v>0</v>
      </c>
      <c r="BA17" s="34">
        <f t="shared" si="10"/>
        <v>1</v>
      </c>
      <c r="BB17" s="33">
        <v>0</v>
      </c>
      <c r="BC17" s="33">
        <v>1</v>
      </c>
      <c r="BD17" s="60"/>
      <c r="BE17" s="109" t="s">
        <v>311</v>
      </c>
      <c r="BF17" s="58" t="s">
        <v>29</v>
      </c>
      <c r="BG17" s="33">
        <v>3</v>
      </c>
      <c r="BH17" s="34">
        <f t="shared" ref="BH17:BH27" si="12">BI17+BJ17</f>
        <v>4</v>
      </c>
      <c r="BI17" s="33">
        <v>3</v>
      </c>
      <c r="BJ17" s="33">
        <v>1</v>
      </c>
      <c r="BK17" s="60"/>
      <c r="BL17" s="110"/>
      <c r="BM17" s="58" t="s">
        <v>454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336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372</v>
      </c>
      <c r="J18" s="33">
        <v>1</v>
      </c>
      <c r="K18" s="34">
        <f t="shared" si="0"/>
        <v>2</v>
      </c>
      <c r="L18" s="33">
        <v>1</v>
      </c>
      <c r="M18" s="33">
        <v>1</v>
      </c>
      <c r="N18" s="46"/>
      <c r="O18" s="109" t="s">
        <v>279</v>
      </c>
      <c r="P18" s="58" t="s">
        <v>392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420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131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141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232</v>
      </c>
      <c r="AS18" s="33">
        <v>0</v>
      </c>
      <c r="AT18" s="34">
        <f t="shared" si="11"/>
        <v>0</v>
      </c>
      <c r="AU18" s="33">
        <v>0</v>
      </c>
      <c r="AV18" s="33">
        <v>0</v>
      </c>
      <c r="AW18" s="60"/>
      <c r="AX18" s="110"/>
      <c r="AY18" s="61" t="s">
        <v>247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455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337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373</v>
      </c>
      <c r="J19" s="33">
        <v>5</v>
      </c>
      <c r="K19" s="34">
        <f t="shared" si="0"/>
        <v>12</v>
      </c>
      <c r="L19" s="33">
        <v>3</v>
      </c>
      <c r="M19" s="33">
        <v>9</v>
      </c>
      <c r="N19" s="46"/>
      <c r="O19" s="110"/>
      <c r="P19" s="58" t="s">
        <v>393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14</v>
      </c>
      <c r="Y19" s="38">
        <f>SUM(Y6:Y18)</f>
        <v>29</v>
      </c>
      <c r="Z19" s="38">
        <f>SUM(Z6:Z18)</f>
        <v>13</v>
      </c>
      <c r="AA19" s="38">
        <f>SUM(AA6:AA18)</f>
        <v>16</v>
      </c>
      <c r="AB19" s="51"/>
      <c r="AC19" s="115"/>
      <c r="AD19" s="59" t="s">
        <v>154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142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233</v>
      </c>
      <c r="AS19" s="33">
        <v>0</v>
      </c>
      <c r="AT19" s="34">
        <f t="shared" si="11"/>
        <v>1</v>
      </c>
      <c r="AU19" s="33">
        <v>0</v>
      </c>
      <c r="AV19" s="33">
        <v>1</v>
      </c>
      <c r="AW19" s="60"/>
      <c r="AX19" s="110"/>
      <c r="AY19" s="61" t="s">
        <v>167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0</v>
      </c>
      <c r="BI19" s="33">
        <v>0</v>
      </c>
      <c r="BJ19" s="33">
        <v>0</v>
      </c>
      <c r="BK19" s="60"/>
      <c r="BL19" s="110"/>
      <c r="BM19" s="58" t="s">
        <v>178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338</v>
      </c>
      <c r="C20" s="33">
        <v>11</v>
      </c>
      <c r="D20" s="34">
        <f t="shared" si="9"/>
        <v>13</v>
      </c>
      <c r="E20" s="33">
        <v>8</v>
      </c>
      <c r="F20" s="33">
        <v>5</v>
      </c>
      <c r="G20" s="46"/>
      <c r="H20" s="110"/>
      <c r="I20" s="39" t="s">
        <v>98</v>
      </c>
      <c r="J20" s="33">
        <v>3</v>
      </c>
      <c r="K20" s="34">
        <f t="shared" si="0"/>
        <v>10</v>
      </c>
      <c r="L20" s="33">
        <v>5</v>
      </c>
      <c r="M20" s="33">
        <v>5</v>
      </c>
      <c r="N20" s="46"/>
      <c r="O20" s="110"/>
      <c r="P20" s="58" t="s">
        <v>394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283</v>
      </c>
      <c r="W20" s="58" t="s">
        <v>119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434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446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234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0</v>
      </c>
      <c r="BH20" s="34">
        <f t="shared" si="12"/>
        <v>0</v>
      </c>
      <c r="BI20" s="33">
        <v>0</v>
      </c>
      <c r="BJ20" s="33">
        <v>0</v>
      </c>
      <c r="BK20" s="60"/>
      <c r="BL20" s="110"/>
      <c r="BM20" s="58" t="s">
        <v>193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339</v>
      </c>
      <c r="C21" s="33">
        <v>0</v>
      </c>
      <c r="D21" s="34">
        <f t="shared" si="9"/>
        <v>2</v>
      </c>
      <c r="E21" s="33">
        <v>1</v>
      </c>
      <c r="F21" s="33">
        <v>1</v>
      </c>
      <c r="G21" s="46"/>
      <c r="H21" s="110"/>
      <c r="I21" s="39" t="s">
        <v>374</v>
      </c>
      <c r="J21" s="33">
        <v>4</v>
      </c>
      <c r="K21" s="34">
        <f t="shared" si="0"/>
        <v>6</v>
      </c>
      <c r="L21" s="33">
        <v>2</v>
      </c>
      <c r="M21" s="33">
        <v>4</v>
      </c>
      <c r="N21" s="46"/>
      <c r="O21" s="110"/>
      <c r="P21" s="58" t="s">
        <v>395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421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435</v>
      </c>
      <c r="AE21" s="33">
        <v>0</v>
      </c>
      <c r="AF21" s="34">
        <f t="shared" si="3"/>
        <v>1</v>
      </c>
      <c r="AG21" s="33">
        <v>0</v>
      </c>
      <c r="AH21" s="33">
        <v>1</v>
      </c>
      <c r="AI21" s="60"/>
      <c r="AJ21" s="130"/>
      <c r="AK21" s="61" t="s">
        <v>143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235</v>
      </c>
      <c r="AS21" s="33">
        <v>3</v>
      </c>
      <c r="AT21" s="34">
        <f t="shared" si="11"/>
        <v>3</v>
      </c>
      <c r="AU21" s="33">
        <v>0</v>
      </c>
      <c r="AV21" s="33">
        <v>3</v>
      </c>
      <c r="AW21" s="60"/>
      <c r="AX21" s="111"/>
      <c r="AY21" s="88" t="s">
        <v>46</v>
      </c>
      <c r="AZ21" s="34">
        <f>SUM(AZ14:AZ20)</f>
        <v>0</v>
      </c>
      <c r="BA21" s="34">
        <f>SUM(BA14:BA20)</f>
        <v>6</v>
      </c>
      <c r="BB21" s="34">
        <f>SUM(BB14:BB20)</f>
        <v>0</v>
      </c>
      <c r="BC21" s="34">
        <f>SUM(BC14:BC20)</f>
        <v>6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38</v>
      </c>
      <c r="BP21" s="38">
        <f>SUM(BP6:BP20)</f>
        <v>25</v>
      </c>
      <c r="BQ21" s="38">
        <f>SUM(BQ6:BQ20)</f>
        <v>13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340</v>
      </c>
      <c r="C22" s="33">
        <v>1</v>
      </c>
      <c r="D22" s="34">
        <f t="shared" si="9"/>
        <v>1</v>
      </c>
      <c r="E22" s="33">
        <v>0</v>
      </c>
      <c r="F22" s="33">
        <v>1</v>
      </c>
      <c r="G22" s="46"/>
      <c r="H22" s="110"/>
      <c r="I22" s="39" t="s">
        <v>375</v>
      </c>
      <c r="J22" s="33">
        <v>8</v>
      </c>
      <c r="K22" s="34">
        <f t="shared" si="0"/>
        <v>17</v>
      </c>
      <c r="L22" s="33">
        <v>6</v>
      </c>
      <c r="M22" s="33">
        <v>11</v>
      </c>
      <c r="N22" s="46"/>
      <c r="O22" s="110"/>
      <c r="P22" s="58" t="s">
        <v>396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422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132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447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236</v>
      </c>
      <c r="AS22" s="33">
        <v>1</v>
      </c>
      <c r="AT22" s="34">
        <f t="shared" si="11"/>
        <v>1</v>
      </c>
      <c r="AU22" s="33">
        <v>0</v>
      </c>
      <c r="AV22" s="33">
        <v>1</v>
      </c>
      <c r="AW22" s="60"/>
      <c r="AX22" s="109" t="s">
        <v>250</v>
      </c>
      <c r="AY22" s="58" t="s">
        <v>168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8</v>
      </c>
      <c r="BI22" s="33">
        <v>6</v>
      </c>
      <c r="BJ22" s="33">
        <v>2</v>
      </c>
      <c r="BK22" s="60"/>
      <c r="BL22" s="109" t="s">
        <v>314</v>
      </c>
      <c r="BM22" s="58" t="s">
        <v>456</v>
      </c>
      <c r="BN22" s="33">
        <v>0</v>
      </c>
      <c r="BO22" s="34">
        <f t="shared" ref="BO22:BO37" si="16">BP22+BQ22</f>
        <v>0</v>
      </c>
      <c r="BP22" s="33">
        <v>0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341</v>
      </c>
      <c r="C23" s="33">
        <v>2</v>
      </c>
      <c r="D23" s="34">
        <f t="shared" si="9"/>
        <v>4</v>
      </c>
      <c r="E23" s="33">
        <v>0</v>
      </c>
      <c r="F23" s="33">
        <v>4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397</v>
      </c>
      <c r="Q23" s="33">
        <v>1</v>
      </c>
      <c r="R23" s="34">
        <f t="shared" si="13"/>
        <v>3</v>
      </c>
      <c r="S23" s="33">
        <v>0</v>
      </c>
      <c r="T23" s="33">
        <v>3</v>
      </c>
      <c r="U23" s="46"/>
      <c r="V23" s="110"/>
      <c r="W23" s="58" t="s">
        <v>120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144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237</v>
      </c>
      <c r="AS23" s="33">
        <v>0</v>
      </c>
      <c r="AT23" s="34">
        <f t="shared" si="11"/>
        <v>4</v>
      </c>
      <c r="AU23" s="33">
        <v>0</v>
      </c>
      <c r="AV23" s="33">
        <v>4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457</v>
      </c>
      <c r="BN23" s="33">
        <v>7</v>
      </c>
      <c r="BO23" s="34">
        <f t="shared" si="16"/>
        <v>8</v>
      </c>
      <c r="BP23" s="33">
        <v>7</v>
      </c>
      <c r="BQ23" s="33">
        <v>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2</v>
      </c>
      <c r="D24" s="34">
        <f t="shared" si="9"/>
        <v>7</v>
      </c>
      <c r="E24" s="33">
        <v>5</v>
      </c>
      <c r="F24" s="33">
        <v>2</v>
      </c>
      <c r="G24" s="46"/>
      <c r="H24" s="110"/>
      <c r="I24" s="40" t="s">
        <v>84</v>
      </c>
      <c r="J24" s="33">
        <v>3</v>
      </c>
      <c r="K24" s="34">
        <f t="shared" si="0"/>
        <v>9</v>
      </c>
      <c r="L24" s="33">
        <v>2</v>
      </c>
      <c r="M24" s="33">
        <v>7</v>
      </c>
      <c r="N24" s="46"/>
      <c r="O24" s="110"/>
      <c r="P24" s="58" t="s">
        <v>398</v>
      </c>
      <c r="Q24" s="33">
        <v>0</v>
      </c>
      <c r="R24" s="34">
        <f t="shared" si="13"/>
        <v>1</v>
      </c>
      <c r="S24" s="33">
        <v>0</v>
      </c>
      <c r="T24" s="33">
        <v>1</v>
      </c>
      <c r="U24" s="46"/>
      <c r="V24" s="110"/>
      <c r="W24" s="58" t="s">
        <v>121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133</v>
      </c>
      <c r="AE24" s="33">
        <v>0</v>
      </c>
      <c r="AF24" s="34">
        <f t="shared" si="3"/>
        <v>1</v>
      </c>
      <c r="AG24" s="33">
        <v>0</v>
      </c>
      <c r="AH24" s="33">
        <v>1</v>
      </c>
      <c r="AI24" s="60"/>
      <c r="AJ24" s="131"/>
      <c r="AK24" s="88" t="s">
        <v>46</v>
      </c>
      <c r="AL24" s="32">
        <f>SUM(AL6:AL23)</f>
        <v>60</v>
      </c>
      <c r="AM24" s="32">
        <f>SUM(AM6:AM23)</f>
        <v>74</v>
      </c>
      <c r="AN24" s="32">
        <f>SUM(AN6:AN23)</f>
        <v>35</v>
      </c>
      <c r="AO24" s="32">
        <f>SUM(AO6:AO23)</f>
        <v>39</v>
      </c>
      <c r="AP24" s="60"/>
      <c r="AQ24" s="111"/>
      <c r="AR24" s="88" t="s">
        <v>46</v>
      </c>
      <c r="AS24" s="35">
        <f>SUM(AS16:AS23)</f>
        <v>9</v>
      </c>
      <c r="AT24" s="35">
        <f>SUM(AT16:AT23)</f>
        <v>25</v>
      </c>
      <c r="AU24" s="35">
        <f>SUM(AU16:AU23)</f>
        <v>7</v>
      </c>
      <c r="AV24" s="35">
        <f>SUM(AV16:AV23)</f>
        <v>18</v>
      </c>
      <c r="AW24" s="60"/>
      <c r="AX24" s="110"/>
      <c r="AY24" s="58" t="s">
        <v>169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179</v>
      </c>
      <c r="BN24" s="33">
        <v>2</v>
      </c>
      <c r="BO24" s="34">
        <f t="shared" si="16"/>
        <v>4</v>
      </c>
      <c r="BP24" s="33">
        <v>2</v>
      </c>
      <c r="BQ24" s="33">
        <v>2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342</v>
      </c>
      <c r="C25" s="33">
        <v>0</v>
      </c>
      <c r="D25" s="34">
        <f t="shared" si="9"/>
        <v>1</v>
      </c>
      <c r="E25" s="33">
        <v>0</v>
      </c>
      <c r="F25" s="33">
        <v>1</v>
      </c>
      <c r="G25" s="46"/>
      <c r="H25" s="111"/>
      <c r="I25" s="91" t="s">
        <v>46</v>
      </c>
      <c r="J25" s="38">
        <f>SUM(J6:J24)</f>
        <v>55</v>
      </c>
      <c r="K25" s="87">
        <f>SUM(K6:K24)</f>
        <v>122</v>
      </c>
      <c r="L25" s="38">
        <f>SUM(L6:L24)</f>
        <v>56</v>
      </c>
      <c r="M25" s="38">
        <f>SUM(M6:M24)</f>
        <v>66</v>
      </c>
      <c r="N25" s="46"/>
      <c r="O25" s="110"/>
      <c r="P25" s="58" t="s">
        <v>399</v>
      </c>
      <c r="Q25" s="33">
        <v>0</v>
      </c>
      <c r="R25" s="34">
        <f t="shared" si="13"/>
        <v>0</v>
      </c>
      <c r="S25" s="33">
        <v>0</v>
      </c>
      <c r="T25" s="33">
        <v>0</v>
      </c>
      <c r="U25" s="46"/>
      <c r="V25" s="110"/>
      <c r="W25" s="58" t="s">
        <v>122</v>
      </c>
      <c r="X25" s="33">
        <v>0</v>
      </c>
      <c r="Y25" s="34">
        <f t="shared" si="14"/>
        <v>0</v>
      </c>
      <c r="Z25" s="33">
        <v>0</v>
      </c>
      <c r="AA25" s="33">
        <v>0</v>
      </c>
      <c r="AB25" s="51"/>
      <c r="AC25" s="115"/>
      <c r="AD25" s="59" t="s">
        <v>134</v>
      </c>
      <c r="AE25" s="33">
        <v>3</v>
      </c>
      <c r="AF25" s="34">
        <f t="shared" si="3"/>
        <v>3</v>
      </c>
      <c r="AG25" s="33">
        <v>2</v>
      </c>
      <c r="AH25" s="33">
        <v>1</v>
      </c>
      <c r="AI25" s="60"/>
      <c r="AJ25" s="112" t="s">
        <v>239</v>
      </c>
      <c r="AK25" s="61" t="s">
        <v>145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304</v>
      </c>
      <c r="AR25" s="57" t="s">
        <v>240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170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180</v>
      </c>
      <c r="BN25" s="33">
        <v>1</v>
      </c>
      <c r="BO25" s="34">
        <f t="shared" si="16"/>
        <v>2</v>
      </c>
      <c r="BP25" s="33">
        <v>0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271</v>
      </c>
      <c r="C26" s="33">
        <v>1</v>
      </c>
      <c r="D26" s="34">
        <f t="shared" ref="D26:D57" si="19">E26+F26</f>
        <v>4</v>
      </c>
      <c r="E26" s="33">
        <v>3</v>
      </c>
      <c r="F26" s="33">
        <v>1</v>
      </c>
      <c r="G26" s="46"/>
      <c r="H26" s="109" t="s">
        <v>276</v>
      </c>
      <c r="I26" s="39" t="s">
        <v>48</v>
      </c>
      <c r="J26" s="33">
        <v>1</v>
      </c>
      <c r="K26" s="34">
        <f t="shared" ref="K26:K36" si="20">L26+M26</f>
        <v>5</v>
      </c>
      <c r="L26" s="33">
        <v>0</v>
      </c>
      <c r="M26" s="33">
        <v>5</v>
      </c>
      <c r="N26" s="46"/>
      <c r="O26" s="110"/>
      <c r="P26" s="58" t="s">
        <v>400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123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155</v>
      </c>
      <c r="AE26" s="33">
        <v>1</v>
      </c>
      <c r="AF26" s="34">
        <f t="shared" si="3"/>
        <v>7</v>
      </c>
      <c r="AG26" s="33">
        <v>4</v>
      </c>
      <c r="AH26" s="33">
        <v>3</v>
      </c>
      <c r="AI26" s="60"/>
      <c r="AJ26" s="113"/>
      <c r="AK26" s="61" t="s">
        <v>448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241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255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181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272</v>
      </c>
      <c r="C27" s="33">
        <v>6</v>
      </c>
      <c r="D27" s="34">
        <f t="shared" si="19"/>
        <v>13</v>
      </c>
      <c r="E27" s="33">
        <v>7</v>
      </c>
      <c r="F27" s="33">
        <v>6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401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238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436</v>
      </c>
      <c r="AE27" s="33">
        <v>0</v>
      </c>
      <c r="AF27" s="34">
        <f t="shared" si="3"/>
        <v>1</v>
      </c>
      <c r="AG27" s="33">
        <v>0</v>
      </c>
      <c r="AH27" s="33">
        <v>1</v>
      </c>
      <c r="AI27" s="60"/>
      <c r="AJ27" s="113"/>
      <c r="AK27" s="61" t="s">
        <v>146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242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171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458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343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478</v>
      </c>
      <c r="J28" s="33">
        <v>0</v>
      </c>
      <c r="K28" s="34">
        <f t="shared" si="20"/>
        <v>2</v>
      </c>
      <c r="L28" s="33">
        <v>0</v>
      </c>
      <c r="M28" s="33">
        <v>2</v>
      </c>
      <c r="N28" s="46"/>
      <c r="O28" s="111"/>
      <c r="P28" s="88" t="s">
        <v>46</v>
      </c>
      <c r="Q28" s="34">
        <f>SUM(Q18:Q27)</f>
        <v>1</v>
      </c>
      <c r="R28" s="34">
        <f>SUM(R18:R27)</f>
        <v>8</v>
      </c>
      <c r="S28" s="34">
        <f>SUM(S18:S27)</f>
        <v>0</v>
      </c>
      <c r="T28" s="34">
        <f>SUM(T18:T27)</f>
        <v>8</v>
      </c>
      <c r="U28" s="46"/>
      <c r="V28" s="110"/>
      <c r="W28" s="58" t="s">
        <v>124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7</v>
      </c>
      <c r="AF28" s="81">
        <f>SUM(AF6:AF27)</f>
        <v>21</v>
      </c>
      <c r="AG28" s="81">
        <f>SUM(AG6:AG27)</f>
        <v>10</v>
      </c>
      <c r="AH28" s="81">
        <f>SUM(AH6:AH27)</f>
        <v>11</v>
      </c>
      <c r="AI28" s="60"/>
      <c r="AJ28" s="113"/>
      <c r="AK28" s="61" t="s">
        <v>147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243</v>
      </c>
      <c r="AS28" s="33">
        <v>0</v>
      </c>
      <c r="AT28" s="34">
        <f t="shared" si="18"/>
        <v>2</v>
      </c>
      <c r="AU28" s="33">
        <v>0</v>
      </c>
      <c r="AV28" s="33">
        <v>2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6</v>
      </c>
      <c r="BH28" s="37">
        <f>SUM(BH17:BH27)</f>
        <v>15</v>
      </c>
      <c r="BI28" s="37">
        <f>SUM(BI17:BI27)</f>
        <v>9</v>
      </c>
      <c r="BJ28" s="37">
        <f>SUM(BJ17:BJ27)</f>
        <v>6</v>
      </c>
      <c r="BK28" s="60"/>
      <c r="BL28" s="110"/>
      <c r="BM28" s="58" t="s">
        <v>182</v>
      </c>
      <c r="BN28" s="33">
        <v>1</v>
      </c>
      <c r="BO28" s="34">
        <f t="shared" si="16"/>
        <v>2</v>
      </c>
      <c r="BP28" s="33">
        <v>1</v>
      </c>
      <c r="BQ28" s="33">
        <v>1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344</v>
      </c>
      <c r="C29" s="33">
        <v>2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480</v>
      </c>
      <c r="J29" s="33">
        <v>1</v>
      </c>
      <c r="K29" s="34">
        <f t="shared" ref="K29" si="21">L29+M29</f>
        <v>3</v>
      </c>
      <c r="L29" s="33">
        <v>1</v>
      </c>
      <c r="M29" s="33">
        <v>2</v>
      </c>
      <c r="N29" s="46"/>
      <c r="O29" s="109" t="s">
        <v>280</v>
      </c>
      <c r="P29" s="57" t="s">
        <v>402</v>
      </c>
      <c r="Q29" s="33">
        <v>0</v>
      </c>
      <c r="R29" s="34">
        <f t="shared" ref="R29:R40" si="22">S29+T29</f>
        <v>0</v>
      </c>
      <c r="S29" s="33">
        <v>0</v>
      </c>
      <c r="T29" s="33">
        <v>0</v>
      </c>
      <c r="U29" s="46"/>
      <c r="V29" s="110"/>
      <c r="W29" s="58" t="s">
        <v>423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300</v>
      </c>
      <c r="AD29" s="59" t="s">
        <v>437</v>
      </c>
      <c r="AE29" s="33">
        <v>0</v>
      </c>
      <c r="AF29" s="34">
        <f t="shared" ref="AF29:AF35" si="23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245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210</v>
      </c>
      <c r="AY29" s="58" t="s">
        <v>74</v>
      </c>
      <c r="AZ29" s="33">
        <v>0</v>
      </c>
      <c r="BA29" s="34">
        <f t="shared" ref="BA29:BA39" si="24">BB29+BC29</f>
        <v>0</v>
      </c>
      <c r="BB29" s="33">
        <v>0</v>
      </c>
      <c r="BC29" s="33">
        <v>0</v>
      </c>
      <c r="BD29" s="60"/>
      <c r="BE29" s="109" t="s">
        <v>312</v>
      </c>
      <c r="BF29" s="57" t="s">
        <v>37</v>
      </c>
      <c r="BG29" s="33">
        <v>0</v>
      </c>
      <c r="BH29" s="34">
        <f t="shared" ref="BH29:BH38" si="25">BI29+BJ29</f>
        <v>0</v>
      </c>
      <c r="BI29" s="33">
        <v>0</v>
      </c>
      <c r="BJ29" s="33">
        <v>0</v>
      </c>
      <c r="BK29" s="60"/>
      <c r="BL29" s="110"/>
      <c r="BM29" s="58" t="s">
        <v>183</v>
      </c>
      <c r="BN29" s="33">
        <v>0</v>
      </c>
      <c r="BO29" s="34">
        <f t="shared" si="16"/>
        <v>2</v>
      </c>
      <c r="BP29" s="33">
        <v>0</v>
      </c>
      <c r="BQ29" s="33">
        <v>2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345</v>
      </c>
      <c r="C30" s="33">
        <v>14</v>
      </c>
      <c r="D30" s="34">
        <f t="shared" si="19"/>
        <v>22</v>
      </c>
      <c r="E30" s="33">
        <v>5</v>
      </c>
      <c r="F30" s="33">
        <v>17</v>
      </c>
      <c r="G30" s="46"/>
      <c r="H30" s="110"/>
      <c r="I30" s="39" t="s">
        <v>362</v>
      </c>
      <c r="J30" s="33">
        <v>1</v>
      </c>
      <c r="K30" s="34">
        <f t="shared" si="20"/>
        <v>2</v>
      </c>
      <c r="L30" s="33">
        <v>0</v>
      </c>
      <c r="M30" s="33">
        <v>2</v>
      </c>
      <c r="N30" s="46"/>
      <c r="O30" s="110"/>
      <c r="P30" s="58" t="s">
        <v>403</v>
      </c>
      <c r="Q30" s="33">
        <v>13</v>
      </c>
      <c r="R30" s="34">
        <f t="shared" si="22"/>
        <v>15</v>
      </c>
      <c r="S30" s="33">
        <v>12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2</v>
      </c>
      <c r="Z30" s="34">
        <f>SUM(Z20:Z29)</f>
        <v>0</v>
      </c>
      <c r="AA30" s="34">
        <f>SUM(AA20:AA29)</f>
        <v>2</v>
      </c>
      <c r="AB30" s="51"/>
      <c r="AC30" s="107"/>
      <c r="AD30" s="59" t="s">
        <v>438</v>
      </c>
      <c r="AE30" s="33">
        <v>0</v>
      </c>
      <c r="AF30" s="34">
        <f t="shared" si="23"/>
        <v>0</v>
      </c>
      <c r="AG30" s="33">
        <v>0</v>
      </c>
      <c r="AH30" s="33">
        <v>0</v>
      </c>
      <c r="AI30" s="60"/>
      <c r="AJ30" s="109" t="s">
        <v>302</v>
      </c>
      <c r="AK30" s="66" t="s">
        <v>148</v>
      </c>
      <c r="AL30" s="33">
        <v>0</v>
      </c>
      <c r="AM30" s="34">
        <f t="shared" ref="AM30:AM34" si="26">AN30+AO30</f>
        <v>0</v>
      </c>
      <c r="AN30" s="33">
        <v>0</v>
      </c>
      <c r="AO30" s="33">
        <v>0</v>
      </c>
      <c r="AP30" s="60"/>
      <c r="AQ30" s="115"/>
      <c r="AR30" s="61" t="s">
        <v>246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467</v>
      </c>
      <c r="AZ30" s="33">
        <v>0</v>
      </c>
      <c r="BA30" s="34">
        <f t="shared" si="24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5"/>
        <v>1</v>
      </c>
      <c r="BI30" s="33">
        <v>0</v>
      </c>
      <c r="BJ30" s="33">
        <v>1</v>
      </c>
      <c r="BK30" s="60"/>
      <c r="BL30" s="110"/>
      <c r="BM30" s="58" t="s">
        <v>459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346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468</v>
      </c>
      <c r="J31" s="33">
        <v>0</v>
      </c>
      <c r="K31" s="34">
        <f t="shared" si="20"/>
        <v>2</v>
      </c>
      <c r="L31" s="33">
        <v>0</v>
      </c>
      <c r="M31" s="33">
        <v>2</v>
      </c>
      <c r="N31" s="46"/>
      <c r="O31" s="110"/>
      <c r="P31" s="58" t="s">
        <v>404</v>
      </c>
      <c r="Q31" s="33">
        <v>3</v>
      </c>
      <c r="R31" s="34">
        <f t="shared" si="22"/>
        <v>4</v>
      </c>
      <c r="S31" s="33">
        <v>3</v>
      </c>
      <c r="T31" s="33">
        <v>1</v>
      </c>
      <c r="U31" s="46"/>
      <c r="V31" s="109" t="s">
        <v>284</v>
      </c>
      <c r="W31" s="57" t="s">
        <v>424</v>
      </c>
      <c r="X31" s="33">
        <v>0</v>
      </c>
      <c r="Y31" s="34">
        <f t="shared" ref="Y31:Y36" si="27">Z31+AA31</f>
        <v>0</v>
      </c>
      <c r="Z31" s="33">
        <v>0</v>
      </c>
      <c r="AA31" s="33">
        <v>0</v>
      </c>
      <c r="AB31" s="51"/>
      <c r="AC31" s="107"/>
      <c r="AD31" s="59" t="s">
        <v>439</v>
      </c>
      <c r="AE31" s="33">
        <v>0</v>
      </c>
      <c r="AF31" s="34">
        <f t="shared" si="23"/>
        <v>0</v>
      </c>
      <c r="AG31" s="33">
        <v>0</v>
      </c>
      <c r="AH31" s="33">
        <v>0</v>
      </c>
      <c r="AI31" s="60"/>
      <c r="AJ31" s="110"/>
      <c r="AK31" s="61" t="s">
        <v>149</v>
      </c>
      <c r="AL31" s="33">
        <v>0</v>
      </c>
      <c r="AM31" s="34">
        <f t="shared" si="26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5</v>
      </c>
      <c r="AU31" s="29">
        <f>SUM(AU25:AU30)</f>
        <v>0</v>
      </c>
      <c r="AV31" s="29">
        <f>SUM(AV25:AV30)</f>
        <v>5</v>
      </c>
      <c r="AW31" s="60"/>
      <c r="AX31" s="110"/>
      <c r="AY31" s="58" t="s">
        <v>173</v>
      </c>
      <c r="AZ31" s="33">
        <v>0</v>
      </c>
      <c r="BA31" s="34">
        <f t="shared" si="24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5"/>
        <v>0</v>
      </c>
      <c r="BI31" s="33">
        <v>0</v>
      </c>
      <c r="BJ31" s="33">
        <v>0</v>
      </c>
      <c r="BK31" s="60"/>
      <c r="BL31" s="110"/>
      <c r="BM31" s="58" t="s">
        <v>460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347</v>
      </c>
      <c r="C32" s="33">
        <v>2</v>
      </c>
      <c r="D32" s="34">
        <f t="shared" si="19"/>
        <v>4</v>
      </c>
      <c r="E32" s="33">
        <v>2</v>
      </c>
      <c r="F32" s="33">
        <v>2</v>
      </c>
      <c r="G32" s="46"/>
      <c r="H32" s="110"/>
      <c r="I32" s="39" t="s">
        <v>377</v>
      </c>
      <c r="J32" s="33">
        <v>0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405</v>
      </c>
      <c r="Q32" s="33">
        <v>2</v>
      </c>
      <c r="R32" s="34">
        <f t="shared" si="22"/>
        <v>3</v>
      </c>
      <c r="S32" s="33">
        <v>2</v>
      </c>
      <c r="T32" s="33">
        <v>1</v>
      </c>
      <c r="U32" s="46"/>
      <c r="V32" s="110"/>
      <c r="W32" s="57" t="s">
        <v>425</v>
      </c>
      <c r="X32" s="33">
        <v>0</v>
      </c>
      <c r="Y32" s="34">
        <f t="shared" si="27"/>
        <v>0</v>
      </c>
      <c r="Z32" s="33">
        <v>0</v>
      </c>
      <c r="AA32" s="33">
        <v>0</v>
      </c>
      <c r="AB32" s="51"/>
      <c r="AC32" s="107"/>
      <c r="AD32" s="59" t="s">
        <v>440</v>
      </c>
      <c r="AE32" s="33">
        <v>0</v>
      </c>
      <c r="AF32" s="34">
        <f t="shared" si="23"/>
        <v>0</v>
      </c>
      <c r="AG32" s="33">
        <v>0</v>
      </c>
      <c r="AH32" s="33">
        <v>0</v>
      </c>
      <c r="AI32" s="60"/>
      <c r="AJ32" s="110"/>
      <c r="AK32" s="84" t="s">
        <v>449</v>
      </c>
      <c r="AL32" s="33">
        <v>0</v>
      </c>
      <c r="AM32" s="34">
        <f t="shared" si="26"/>
        <v>0</v>
      </c>
      <c r="AN32" s="33">
        <v>0</v>
      </c>
      <c r="AO32" s="33">
        <v>0</v>
      </c>
      <c r="AP32" s="60"/>
      <c r="AQ32" s="125" t="s">
        <v>305</v>
      </c>
      <c r="AR32" s="58" t="s">
        <v>248</v>
      </c>
      <c r="AS32" s="33">
        <v>0</v>
      </c>
      <c r="AT32" s="34">
        <f>AU32+AV32</f>
        <v>1</v>
      </c>
      <c r="AU32" s="33">
        <v>0</v>
      </c>
      <c r="AV32" s="33">
        <v>1</v>
      </c>
      <c r="AW32" s="60"/>
      <c r="AX32" s="110"/>
      <c r="AY32" s="61" t="s">
        <v>215</v>
      </c>
      <c r="AZ32" s="33">
        <v>0</v>
      </c>
      <c r="BA32" s="34">
        <f t="shared" si="24"/>
        <v>0</v>
      </c>
      <c r="BB32" s="33">
        <v>0</v>
      </c>
      <c r="BC32" s="33">
        <v>0</v>
      </c>
      <c r="BD32" s="60"/>
      <c r="BE32" s="110"/>
      <c r="BF32" s="58" t="s">
        <v>79</v>
      </c>
      <c r="BG32" s="33">
        <v>0</v>
      </c>
      <c r="BH32" s="34">
        <f t="shared" si="25"/>
        <v>0</v>
      </c>
      <c r="BI32" s="33">
        <v>0</v>
      </c>
      <c r="BJ32" s="33">
        <v>0</v>
      </c>
      <c r="BK32" s="60"/>
      <c r="BL32" s="110"/>
      <c r="BM32" s="58" t="s">
        <v>184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348</v>
      </c>
      <c r="C33" s="33">
        <v>1</v>
      </c>
      <c r="D33" s="34">
        <f t="shared" si="19"/>
        <v>4</v>
      </c>
      <c r="E33" s="33">
        <v>2</v>
      </c>
      <c r="F33" s="33">
        <v>2</v>
      </c>
      <c r="G33" s="46"/>
      <c r="H33" s="110"/>
      <c r="I33" s="39" t="s">
        <v>378</v>
      </c>
      <c r="J33" s="33">
        <v>1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406</v>
      </c>
      <c r="Q33" s="33">
        <v>0</v>
      </c>
      <c r="R33" s="34">
        <f t="shared" si="22"/>
        <v>0</v>
      </c>
      <c r="S33" s="33">
        <v>0</v>
      </c>
      <c r="T33" s="33">
        <v>0</v>
      </c>
      <c r="U33" s="46"/>
      <c r="V33" s="110"/>
      <c r="W33" s="58" t="s">
        <v>426</v>
      </c>
      <c r="X33" s="33">
        <v>0</v>
      </c>
      <c r="Y33" s="34">
        <f t="shared" si="27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3"/>
        <v>0</v>
      </c>
      <c r="AG33" s="33">
        <v>0</v>
      </c>
      <c r="AH33" s="33">
        <v>0</v>
      </c>
      <c r="AI33" s="60"/>
      <c r="AJ33" s="110"/>
      <c r="AK33" s="61" t="s">
        <v>150</v>
      </c>
      <c r="AL33" s="33">
        <v>8</v>
      </c>
      <c r="AM33" s="34">
        <f t="shared" si="26"/>
        <v>8</v>
      </c>
      <c r="AN33" s="33">
        <v>0</v>
      </c>
      <c r="AO33" s="33">
        <v>8</v>
      </c>
      <c r="AP33" s="60"/>
      <c r="AQ33" s="126"/>
      <c r="AR33" s="88" t="s">
        <v>46</v>
      </c>
      <c r="AS33" s="35">
        <f>SUM(AS32)</f>
        <v>0</v>
      </c>
      <c r="AT33" s="35">
        <f>SUM(AT32)</f>
        <v>1</v>
      </c>
      <c r="AU33" s="35">
        <f>SUM(AU32)</f>
        <v>0</v>
      </c>
      <c r="AV33" s="35">
        <f>SUM(AV32)</f>
        <v>1</v>
      </c>
      <c r="AW33" s="60"/>
      <c r="AX33" s="110"/>
      <c r="AY33" s="61" t="s">
        <v>218</v>
      </c>
      <c r="AZ33" s="33">
        <v>1</v>
      </c>
      <c r="BA33" s="34">
        <f t="shared" si="24"/>
        <v>2</v>
      </c>
      <c r="BB33" s="33">
        <v>1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5"/>
        <v>0</v>
      </c>
      <c r="BI33" s="33">
        <v>0</v>
      </c>
      <c r="BJ33" s="33">
        <v>0</v>
      </c>
      <c r="BK33" s="60"/>
      <c r="BL33" s="110"/>
      <c r="BM33" s="58" t="s">
        <v>185</v>
      </c>
      <c r="BN33" s="33">
        <v>2</v>
      </c>
      <c r="BO33" s="34">
        <f t="shared" si="16"/>
        <v>3</v>
      </c>
      <c r="BP33" s="33">
        <v>2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1</v>
      </c>
      <c r="D34" s="34">
        <f t="shared" si="19"/>
        <v>1</v>
      </c>
      <c r="E34" s="33">
        <v>1</v>
      </c>
      <c r="F34" s="33">
        <v>0</v>
      </c>
      <c r="G34" s="46"/>
      <c r="H34" s="110"/>
      <c r="I34" s="39" t="s">
        <v>379</v>
      </c>
      <c r="J34" s="33">
        <v>0</v>
      </c>
      <c r="K34" s="34">
        <f t="shared" si="20"/>
        <v>1</v>
      </c>
      <c r="L34" s="33">
        <v>0</v>
      </c>
      <c r="M34" s="33">
        <v>1</v>
      </c>
      <c r="N34" s="46"/>
      <c r="O34" s="110"/>
      <c r="P34" s="58" t="s">
        <v>407</v>
      </c>
      <c r="Q34" s="33">
        <v>0</v>
      </c>
      <c r="R34" s="34">
        <f t="shared" si="22"/>
        <v>0</v>
      </c>
      <c r="S34" s="33">
        <v>0</v>
      </c>
      <c r="T34" s="33">
        <v>0</v>
      </c>
      <c r="U34" s="46"/>
      <c r="V34" s="110"/>
      <c r="W34" s="58" t="s">
        <v>427</v>
      </c>
      <c r="X34" s="33">
        <v>0</v>
      </c>
      <c r="Y34" s="34">
        <f t="shared" si="27"/>
        <v>1</v>
      </c>
      <c r="Z34" s="33">
        <v>0</v>
      </c>
      <c r="AA34" s="33">
        <v>1</v>
      </c>
      <c r="AB34" s="51"/>
      <c r="AC34" s="107"/>
      <c r="AD34" s="59" t="s">
        <v>135</v>
      </c>
      <c r="AE34" s="33">
        <v>0</v>
      </c>
      <c r="AF34" s="34">
        <f t="shared" si="23"/>
        <v>0</v>
      </c>
      <c r="AG34" s="33">
        <v>0</v>
      </c>
      <c r="AH34" s="33">
        <v>0</v>
      </c>
      <c r="AI34" s="60"/>
      <c r="AJ34" s="110"/>
      <c r="AK34" s="61" t="s">
        <v>151</v>
      </c>
      <c r="AL34" s="33">
        <v>0</v>
      </c>
      <c r="AM34" s="34">
        <f t="shared" si="26"/>
        <v>0</v>
      </c>
      <c r="AN34" s="33">
        <v>0</v>
      </c>
      <c r="AO34" s="33">
        <v>0</v>
      </c>
      <c r="AP34" s="60"/>
      <c r="AQ34" s="109" t="s">
        <v>306</v>
      </c>
      <c r="AR34" s="57" t="s">
        <v>249</v>
      </c>
      <c r="AS34" s="33">
        <v>2</v>
      </c>
      <c r="AT34" s="34">
        <f t="shared" ref="AT34:AT39" si="28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4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5"/>
        <v>1</v>
      </c>
      <c r="BI34" s="33">
        <v>0</v>
      </c>
      <c r="BJ34" s="33">
        <v>1</v>
      </c>
      <c r="BK34" s="60"/>
      <c r="BL34" s="110"/>
      <c r="BM34" s="58" t="s">
        <v>466</v>
      </c>
      <c r="BN34" s="33">
        <v>0</v>
      </c>
      <c r="BO34" s="34">
        <f t="shared" si="16"/>
        <v>0</v>
      </c>
      <c r="BP34" s="33">
        <v>0</v>
      </c>
      <c r="BQ34" s="33">
        <v>0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380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109</v>
      </c>
      <c r="Q35" s="33">
        <v>0</v>
      </c>
      <c r="R35" s="34">
        <f t="shared" si="22"/>
        <v>0</v>
      </c>
      <c r="S35" s="33">
        <v>0</v>
      </c>
      <c r="T35" s="33">
        <v>0</v>
      </c>
      <c r="U35" s="46"/>
      <c r="V35" s="110"/>
      <c r="W35" s="58" t="s">
        <v>428</v>
      </c>
      <c r="X35" s="33">
        <v>2</v>
      </c>
      <c r="Y35" s="34">
        <f t="shared" si="27"/>
        <v>5</v>
      </c>
      <c r="Z35" s="33">
        <v>3</v>
      </c>
      <c r="AA35" s="33">
        <v>2</v>
      </c>
      <c r="AB35" s="51"/>
      <c r="AC35" s="107"/>
      <c r="AD35" s="59" t="s">
        <v>441</v>
      </c>
      <c r="AE35" s="33">
        <v>0</v>
      </c>
      <c r="AF35" s="34">
        <f t="shared" si="23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8</v>
      </c>
      <c r="AM35" s="35">
        <f>SUM(AM30:AM34)</f>
        <v>9</v>
      </c>
      <c r="AN35" s="35">
        <f>SUM(AN30:AN34)</f>
        <v>0</v>
      </c>
      <c r="AO35" s="35">
        <f>SUM(AO30:AO34)</f>
        <v>9</v>
      </c>
      <c r="AP35" s="60"/>
      <c r="AQ35" s="110"/>
      <c r="AR35" s="58" t="s">
        <v>251</v>
      </c>
      <c r="AS35" s="33">
        <v>1</v>
      </c>
      <c r="AT35" s="34">
        <f t="shared" si="28"/>
        <v>6</v>
      </c>
      <c r="AU35" s="33">
        <v>0</v>
      </c>
      <c r="AV35" s="33">
        <v>6</v>
      </c>
      <c r="AW35" s="60"/>
      <c r="AX35" s="110"/>
      <c r="AY35" s="58" t="s">
        <v>12</v>
      </c>
      <c r="AZ35" s="33">
        <v>4</v>
      </c>
      <c r="BA35" s="34">
        <f t="shared" si="24"/>
        <v>5</v>
      </c>
      <c r="BB35" s="33">
        <v>4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5"/>
        <v>0</v>
      </c>
      <c r="BI35" s="33">
        <v>0</v>
      </c>
      <c r="BJ35" s="33">
        <v>0</v>
      </c>
      <c r="BK35" s="60"/>
      <c r="BL35" s="110"/>
      <c r="BM35" s="58" t="s">
        <v>186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0"/>
      <c r="I36" s="39" t="s">
        <v>105</v>
      </c>
      <c r="J36" s="33">
        <v>0</v>
      </c>
      <c r="K36" s="34">
        <f t="shared" si="20"/>
        <v>0</v>
      </c>
      <c r="L36" s="33">
        <v>0</v>
      </c>
      <c r="M36" s="33">
        <v>0</v>
      </c>
      <c r="N36" s="46"/>
      <c r="O36" s="110"/>
      <c r="P36" s="58" t="s">
        <v>408</v>
      </c>
      <c r="Q36" s="33">
        <v>0</v>
      </c>
      <c r="R36" s="34">
        <f t="shared" si="22"/>
        <v>0</v>
      </c>
      <c r="S36" s="33">
        <v>0</v>
      </c>
      <c r="T36" s="33">
        <v>0</v>
      </c>
      <c r="U36" s="46"/>
      <c r="V36" s="110"/>
      <c r="W36" s="58" t="s">
        <v>429</v>
      </c>
      <c r="X36" s="33">
        <v>0</v>
      </c>
      <c r="Y36" s="34">
        <f t="shared" si="27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v>0</v>
      </c>
      <c r="AT36" s="34">
        <f t="shared" si="28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4"/>
        <v>2</v>
      </c>
      <c r="BB36" s="33">
        <v>0</v>
      </c>
      <c r="BC36" s="33">
        <v>2</v>
      </c>
      <c r="BD36" s="60"/>
      <c r="BE36" s="110"/>
      <c r="BF36" s="58" t="s">
        <v>43</v>
      </c>
      <c r="BG36" s="33">
        <v>0</v>
      </c>
      <c r="BH36" s="34">
        <f t="shared" si="25"/>
        <v>0</v>
      </c>
      <c r="BI36" s="33">
        <v>0</v>
      </c>
      <c r="BJ36" s="33">
        <v>0</v>
      </c>
      <c r="BK36" s="60"/>
      <c r="BL36" s="110"/>
      <c r="BM36" s="58" t="s">
        <v>187</v>
      </c>
      <c r="BN36" s="33">
        <v>1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349</v>
      </c>
      <c r="C37" s="33">
        <v>0</v>
      </c>
      <c r="D37" s="34">
        <f t="shared" si="19"/>
        <v>0</v>
      </c>
      <c r="E37" s="33">
        <v>0</v>
      </c>
      <c r="F37" s="33">
        <v>0</v>
      </c>
      <c r="G37" s="46"/>
      <c r="H37" s="111"/>
      <c r="I37" s="42" t="s">
        <v>46</v>
      </c>
      <c r="J37" s="34">
        <f>SUM(J26:J36)</f>
        <v>5</v>
      </c>
      <c r="K37" s="34">
        <f>SUM(K26:K36)</f>
        <v>23</v>
      </c>
      <c r="L37" s="34">
        <f>SUM(L26:L36)</f>
        <v>3</v>
      </c>
      <c r="M37" s="34">
        <f>SUM(M26:M36)</f>
        <v>20</v>
      </c>
      <c r="N37" s="46"/>
      <c r="O37" s="110"/>
      <c r="P37" s="58" t="s">
        <v>409</v>
      </c>
      <c r="Q37" s="33">
        <v>0</v>
      </c>
      <c r="R37" s="34">
        <f t="shared" si="22"/>
        <v>0</v>
      </c>
      <c r="S37" s="33">
        <v>0</v>
      </c>
      <c r="T37" s="33">
        <v>0</v>
      </c>
      <c r="U37" s="46"/>
      <c r="V37" s="111"/>
      <c r="W37" s="88" t="s">
        <v>46</v>
      </c>
      <c r="X37" s="34">
        <f>SUM(X31:X36)</f>
        <v>2</v>
      </c>
      <c r="Y37" s="34">
        <f>SUM(Y31:Y36)</f>
        <v>8</v>
      </c>
      <c r="Z37" s="34">
        <f>SUM(Z31:Z36)</f>
        <v>3</v>
      </c>
      <c r="AA37" s="34">
        <f>SUM(AA31:AA36)</f>
        <v>5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v>0</v>
      </c>
      <c r="AT37" s="34">
        <f t="shared" si="28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4"/>
        <v>0</v>
      </c>
      <c r="BB37" s="33">
        <v>0</v>
      </c>
      <c r="BC37" s="33">
        <v>0</v>
      </c>
      <c r="BD37" s="60"/>
      <c r="BE37" s="110"/>
      <c r="BF37" s="58" t="s">
        <v>44</v>
      </c>
      <c r="BG37" s="33">
        <v>0</v>
      </c>
      <c r="BH37" s="34">
        <f t="shared" si="25"/>
        <v>0</v>
      </c>
      <c r="BI37" s="33">
        <v>0</v>
      </c>
      <c r="BJ37" s="33">
        <v>0</v>
      </c>
      <c r="BK37" s="60"/>
      <c r="BL37" s="110"/>
      <c r="BM37" s="58" t="s">
        <v>461</v>
      </c>
      <c r="BN37" s="33">
        <v>0</v>
      </c>
      <c r="BO37" s="34">
        <f t="shared" si="16"/>
        <v>2</v>
      </c>
      <c r="BP37" s="33">
        <v>0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350</v>
      </c>
      <c r="C38" s="33">
        <v>7</v>
      </c>
      <c r="D38" s="34">
        <f t="shared" si="19"/>
        <v>11</v>
      </c>
      <c r="E38" s="33">
        <v>5</v>
      </c>
      <c r="F38" s="33">
        <v>6</v>
      </c>
      <c r="G38" s="46"/>
      <c r="H38" s="109" t="s">
        <v>277</v>
      </c>
      <c r="I38" s="40" t="s">
        <v>381</v>
      </c>
      <c r="J38" s="33">
        <v>0</v>
      </c>
      <c r="K38" s="34">
        <f t="shared" ref="K38:K46" si="29">L38+M38</f>
        <v>0</v>
      </c>
      <c r="L38" s="33">
        <v>0</v>
      </c>
      <c r="M38" s="33">
        <v>0</v>
      </c>
      <c r="N38" s="46"/>
      <c r="O38" s="110"/>
      <c r="P38" s="58" t="s">
        <v>410</v>
      </c>
      <c r="Q38" s="33">
        <v>1</v>
      </c>
      <c r="R38" s="34">
        <f t="shared" si="22"/>
        <v>3</v>
      </c>
      <c r="S38" s="33">
        <v>1</v>
      </c>
      <c r="T38" s="33">
        <v>2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v>7</v>
      </c>
      <c r="AT38" s="34">
        <f t="shared" si="28"/>
        <v>9</v>
      </c>
      <c r="AU38" s="33">
        <v>0</v>
      </c>
      <c r="AV38" s="33">
        <v>9</v>
      </c>
      <c r="AW38" s="60"/>
      <c r="AX38" s="110"/>
      <c r="AY38" s="58" t="s">
        <v>14</v>
      </c>
      <c r="AZ38" s="33">
        <v>0</v>
      </c>
      <c r="BA38" s="34">
        <f t="shared" si="24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5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14</v>
      </c>
      <c r="BO38" s="34">
        <f>SUM(BO22:BO37)</f>
        <v>28</v>
      </c>
      <c r="BP38" s="34">
        <f>SUM(BP22:BP37)</f>
        <v>13</v>
      </c>
      <c r="BQ38" s="34">
        <f>SUM(BQ22:BQ37)</f>
        <v>15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7</v>
      </c>
      <c r="D39" s="34">
        <f t="shared" si="19"/>
        <v>11</v>
      </c>
      <c r="E39" s="33">
        <v>4</v>
      </c>
      <c r="F39" s="33">
        <v>7</v>
      </c>
      <c r="G39" s="46"/>
      <c r="H39" s="110"/>
      <c r="I39" s="39" t="s">
        <v>100</v>
      </c>
      <c r="J39" s="33">
        <v>0</v>
      </c>
      <c r="K39" s="34">
        <f t="shared" si="29"/>
        <v>0</v>
      </c>
      <c r="L39" s="33">
        <v>0</v>
      </c>
      <c r="M39" s="33">
        <v>0</v>
      </c>
      <c r="N39" s="46"/>
      <c r="O39" s="110"/>
      <c r="P39" s="58" t="s">
        <v>411</v>
      </c>
      <c r="Q39" s="33">
        <v>2</v>
      </c>
      <c r="R39" s="34">
        <f t="shared" si="22"/>
        <v>4</v>
      </c>
      <c r="S39" s="33">
        <v>3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v>0</v>
      </c>
      <c r="AT39" s="34">
        <f t="shared" si="28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4"/>
        <v>0</v>
      </c>
      <c r="BB39" s="33">
        <v>0</v>
      </c>
      <c r="BC39" s="33">
        <v>0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315</v>
      </c>
      <c r="BM39" s="57" t="s">
        <v>462</v>
      </c>
      <c r="BN39" s="33">
        <v>3</v>
      </c>
      <c r="BO39" s="34">
        <f t="shared" ref="BO39:BO49" si="30">BP39+BQ39</f>
        <v>5</v>
      </c>
      <c r="BP39" s="33">
        <v>3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5</v>
      </c>
      <c r="D40" s="34">
        <f t="shared" si="19"/>
        <v>11</v>
      </c>
      <c r="E40" s="33">
        <v>3</v>
      </c>
      <c r="F40" s="33">
        <v>8</v>
      </c>
      <c r="G40" s="46"/>
      <c r="H40" s="110"/>
      <c r="I40" s="39" t="s">
        <v>101</v>
      </c>
      <c r="J40" s="33">
        <v>3</v>
      </c>
      <c r="K40" s="34">
        <f t="shared" si="29"/>
        <v>4</v>
      </c>
      <c r="L40" s="33">
        <v>3</v>
      </c>
      <c r="M40" s="33">
        <v>1</v>
      </c>
      <c r="N40" s="46"/>
      <c r="O40" s="110"/>
      <c r="P40" s="65" t="s">
        <v>412</v>
      </c>
      <c r="Q40" s="33">
        <v>1</v>
      </c>
      <c r="R40" s="34">
        <f t="shared" si="22"/>
        <v>4</v>
      </c>
      <c r="S40" s="33">
        <v>3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10</v>
      </c>
      <c r="AT40" s="29">
        <f>SUM(AT34:AT39)</f>
        <v>20</v>
      </c>
      <c r="AU40" s="29">
        <f>SUM(AU34:AU39)</f>
        <v>2</v>
      </c>
      <c r="AV40" s="29">
        <f>SUM(AV34:AV39)</f>
        <v>18</v>
      </c>
      <c r="AW40" s="60"/>
      <c r="AX40" s="111"/>
      <c r="AY40" s="89" t="s">
        <v>46</v>
      </c>
      <c r="AZ40" s="38">
        <f>SUM(AZ29:AZ39)</f>
        <v>5</v>
      </c>
      <c r="BA40" s="38">
        <f>SUM(BA29:BA39)</f>
        <v>10</v>
      </c>
      <c r="BB40" s="38">
        <f>SUM(BB29:BB39)</f>
        <v>5</v>
      </c>
      <c r="BC40" s="38">
        <f>SUM(BC29:BC39)</f>
        <v>5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v>0</v>
      </c>
      <c r="BO40" s="34">
        <f t="shared" si="30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2</v>
      </c>
      <c r="D41" s="34">
        <f t="shared" si="19"/>
        <v>4</v>
      </c>
      <c r="E41" s="33">
        <v>1</v>
      </c>
      <c r="F41" s="33">
        <v>3</v>
      </c>
      <c r="G41" s="46"/>
      <c r="H41" s="110"/>
      <c r="I41" s="39" t="s">
        <v>102</v>
      </c>
      <c r="J41" s="33">
        <v>0</v>
      </c>
      <c r="K41" s="34">
        <f t="shared" si="29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22</v>
      </c>
      <c r="R41" s="38">
        <f>SUM(R29:R40)</f>
        <v>33</v>
      </c>
      <c r="S41" s="38">
        <f>SUM(S29:S40)</f>
        <v>24</v>
      </c>
      <c r="T41" s="38">
        <f>SUM(T29:T40)</f>
        <v>9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307</v>
      </c>
      <c r="AR41" s="58" t="s">
        <v>261</v>
      </c>
      <c r="AS41" s="33">
        <v>6</v>
      </c>
      <c r="AT41" s="34">
        <f t="shared" ref="AT41:AT42" si="31">AU41+AV41</f>
        <v>6</v>
      </c>
      <c r="AU41" s="33">
        <v>0</v>
      </c>
      <c r="AV41" s="33">
        <v>6</v>
      </c>
      <c r="AW41" s="60"/>
      <c r="AX41" s="109" t="s">
        <v>262</v>
      </c>
      <c r="AY41" s="58" t="s">
        <v>15</v>
      </c>
      <c r="AZ41" s="33">
        <v>6</v>
      </c>
      <c r="BA41" s="34">
        <f t="shared" ref="BA41:BA46" si="32">BB41+BC41</f>
        <v>10</v>
      </c>
      <c r="BB41" s="33">
        <v>9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30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257</v>
      </c>
      <c r="C42" s="33">
        <v>1</v>
      </c>
      <c r="D42" s="34">
        <f t="shared" si="19"/>
        <v>3</v>
      </c>
      <c r="E42" s="33">
        <v>1</v>
      </c>
      <c r="F42" s="33">
        <v>2</v>
      </c>
      <c r="G42" s="46"/>
      <c r="H42" s="110"/>
      <c r="I42" s="39" t="s">
        <v>103</v>
      </c>
      <c r="J42" s="33">
        <v>0</v>
      </c>
      <c r="K42" s="34">
        <f t="shared" si="29"/>
        <v>0</v>
      </c>
      <c r="L42" s="33">
        <v>0</v>
      </c>
      <c r="M42" s="33">
        <v>0</v>
      </c>
      <c r="N42" s="46"/>
      <c r="O42" s="109" t="s">
        <v>281</v>
      </c>
      <c r="P42" s="58" t="s">
        <v>50</v>
      </c>
      <c r="Q42" s="33">
        <v>0</v>
      </c>
      <c r="R42" s="34">
        <f t="shared" ref="R42:R52" si="33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v>0</v>
      </c>
      <c r="AT42" s="34">
        <f t="shared" si="31"/>
        <v>0</v>
      </c>
      <c r="AU42" s="33">
        <v>0</v>
      </c>
      <c r="AV42" s="33">
        <v>0</v>
      </c>
      <c r="AW42" s="60"/>
      <c r="AX42" s="110"/>
      <c r="AY42" s="61" t="s">
        <v>264</v>
      </c>
      <c r="AZ42" s="33">
        <v>1</v>
      </c>
      <c r="BA42" s="34">
        <f t="shared" si="32"/>
        <v>1</v>
      </c>
      <c r="BB42" s="33">
        <v>1</v>
      </c>
      <c r="BC42" s="33">
        <v>0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v>0</v>
      </c>
      <c r="BO42" s="34">
        <f t="shared" si="30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258</v>
      </c>
      <c r="C43" s="33">
        <v>4</v>
      </c>
      <c r="D43" s="34">
        <f t="shared" si="19"/>
        <v>7</v>
      </c>
      <c r="E43" s="33">
        <v>2</v>
      </c>
      <c r="F43" s="33">
        <v>5</v>
      </c>
      <c r="G43" s="46"/>
      <c r="H43" s="110"/>
      <c r="I43" s="39" t="s">
        <v>259</v>
      </c>
      <c r="J43" s="33">
        <v>0</v>
      </c>
      <c r="K43" s="34">
        <f t="shared" si="29"/>
        <v>0</v>
      </c>
      <c r="L43" s="33">
        <v>0</v>
      </c>
      <c r="M43" s="33">
        <v>0</v>
      </c>
      <c r="N43" s="46"/>
      <c r="O43" s="110"/>
      <c r="P43" s="58" t="s">
        <v>51</v>
      </c>
      <c r="Q43" s="33">
        <v>0</v>
      </c>
      <c r="R43" s="34">
        <f t="shared" si="33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6</v>
      </c>
      <c r="AT43" s="35">
        <f>SUM(AT41:AT42)</f>
        <v>6</v>
      </c>
      <c r="AU43" s="35">
        <f>SUM(AU41:AU42)</f>
        <v>0</v>
      </c>
      <c r="AV43" s="35">
        <f>SUM(AV41:AV42)</f>
        <v>6</v>
      </c>
      <c r="AW43" s="60"/>
      <c r="AX43" s="110"/>
      <c r="AY43" s="58" t="s">
        <v>16</v>
      </c>
      <c r="AZ43" s="33">
        <v>0</v>
      </c>
      <c r="BA43" s="34">
        <f t="shared" si="32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v>0</v>
      </c>
      <c r="BO43" s="34">
        <f t="shared" si="30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0</v>
      </c>
      <c r="D44" s="34">
        <f t="shared" si="19"/>
        <v>2</v>
      </c>
      <c r="E44" s="33">
        <v>1</v>
      </c>
      <c r="F44" s="33">
        <v>1</v>
      </c>
      <c r="G44" s="46"/>
      <c r="H44" s="110"/>
      <c r="I44" s="39" t="s">
        <v>104</v>
      </c>
      <c r="J44" s="33">
        <v>0</v>
      </c>
      <c r="K44" s="34">
        <f t="shared" si="29"/>
        <v>1</v>
      </c>
      <c r="L44" s="33">
        <v>0</v>
      </c>
      <c r="M44" s="33">
        <v>1</v>
      </c>
      <c r="N44" s="46"/>
      <c r="O44" s="110"/>
      <c r="P44" s="58" t="s">
        <v>52</v>
      </c>
      <c r="Q44" s="33">
        <v>0</v>
      </c>
      <c r="R44" s="34">
        <f t="shared" si="33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2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30"/>
        <v>0</v>
      </c>
      <c r="BP44" s="33">
        <v>0</v>
      </c>
      <c r="BQ44" s="33">
        <v>0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351</v>
      </c>
      <c r="C45" s="33">
        <v>2</v>
      </c>
      <c r="D45" s="34">
        <f t="shared" si="19"/>
        <v>2</v>
      </c>
      <c r="E45" s="33">
        <v>0</v>
      </c>
      <c r="F45" s="33">
        <v>2</v>
      </c>
      <c r="G45" s="46"/>
      <c r="H45" s="110"/>
      <c r="I45" s="39" t="s">
        <v>382</v>
      </c>
      <c r="J45" s="33">
        <v>0</v>
      </c>
      <c r="K45" s="34">
        <f t="shared" si="29"/>
        <v>0</v>
      </c>
      <c r="L45" s="33">
        <v>0</v>
      </c>
      <c r="M45" s="33">
        <v>0</v>
      </c>
      <c r="N45" s="46"/>
      <c r="O45" s="110"/>
      <c r="P45" s="58" t="s">
        <v>110</v>
      </c>
      <c r="Q45" s="33">
        <v>0</v>
      </c>
      <c r="R45" s="34">
        <f t="shared" si="33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2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v>0</v>
      </c>
      <c r="BO45" s="34">
        <f t="shared" si="30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352</v>
      </c>
      <c r="C46" s="33">
        <v>1</v>
      </c>
      <c r="D46" s="34">
        <f t="shared" si="19"/>
        <v>2</v>
      </c>
      <c r="E46" s="33">
        <v>1</v>
      </c>
      <c r="F46" s="33">
        <v>1</v>
      </c>
      <c r="G46" s="46"/>
      <c r="H46" s="110"/>
      <c r="I46" s="39" t="s">
        <v>106</v>
      </c>
      <c r="J46" s="33">
        <v>0</v>
      </c>
      <c r="K46" s="34">
        <f t="shared" si="29"/>
        <v>0</v>
      </c>
      <c r="L46" s="33">
        <v>0</v>
      </c>
      <c r="M46" s="33">
        <v>0</v>
      </c>
      <c r="N46" s="46"/>
      <c r="O46" s="110"/>
      <c r="P46" s="58" t="s">
        <v>413</v>
      </c>
      <c r="Q46" s="33">
        <v>0</v>
      </c>
      <c r="R46" s="34">
        <f t="shared" si="33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2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v>0</v>
      </c>
      <c r="BO46" s="34">
        <f t="shared" si="30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353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H47" s="111"/>
      <c r="I47" s="42" t="s">
        <v>46</v>
      </c>
      <c r="J47" s="34">
        <f>SUM(J38:J46)</f>
        <v>3</v>
      </c>
      <c r="K47" s="34">
        <f>SUM(K38:K46)</f>
        <v>5</v>
      </c>
      <c r="L47" s="34">
        <f>SUM(L38:L46)</f>
        <v>3</v>
      </c>
      <c r="M47" s="34">
        <f>SUM(M38:M46)</f>
        <v>2</v>
      </c>
      <c r="N47" s="46"/>
      <c r="O47" s="110"/>
      <c r="P47" s="58" t="s">
        <v>414</v>
      </c>
      <c r="Q47" s="33">
        <v>0</v>
      </c>
      <c r="R47" s="34">
        <f t="shared" si="33"/>
        <v>0</v>
      </c>
      <c r="S47" s="33">
        <v>0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7</v>
      </c>
      <c r="BA47" s="34">
        <f>SUM(BA41:BA46)</f>
        <v>11</v>
      </c>
      <c r="BB47" s="34">
        <f>SUM(BB41:BB46)</f>
        <v>10</v>
      </c>
      <c r="BC47" s="34">
        <f>SUM(BC41:BC46)</f>
        <v>1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v>0</v>
      </c>
      <c r="BO47" s="34">
        <f t="shared" si="30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354</v>
      </c>
      <c r="C48" s="33">
        <v>1</v>
      </c>
      <c r="D48" s="34">
        <f t="shared" si="19"/>
        <v>2</v>
      </c>
      <c r="E48" s="33">
        <v>1</v>
      </c>
      <c r="F48" s="33">
        <v>1</v>
      </c>
      <c r="G48" s="46"/>
      <c r="I48" s="60"/>
      <c r="N48" s="46"/>
      <c r="O48" s="110"/>
      <c r="P48" s="58" t="s">
        <v>415</v>
      </c>
      <c r="Q48" s="33">
        <v>0</v>
      </c>
      <c r="R48" s="34">
        <f t="shared" si="33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v>0</v>
      </c>
      <c r="BO48" s="34">
        <f t="shared" si="30"/>
        <v>0</v>
      </c>
      <c r="BP48" s="33">
        <v>0</v>
      </c>
      <c r="BQ48" s="33">
        <v>0</v>
      </c>
    </row>
    <row r="49" spans="1:69" s="54" customFormat="1" ht="13.5" customHeight="1" x14ac:dyDescent="0.15">
      <c r="A49" s="110"/>
      <c r="B49" s="39" t="s">
        <v>477</v>
      </c>
      <c r="C49" s="33">
        <v>0</v>
      </c>
      <c r="D49" s="34">
        <f t="shared" si="19"/>
        <v>0</v>
      </c>
      <c r="E49" s="33">
        <v>0</v>
      </c>
      <c r="F49" s="33">
        <v>0</v>
      </c>
      <c r="G49" s="46"/>
      <c r="I49" s="60"/>
      <c r="N49" s="46"/>
      <c r="O49" s="110"/>
      <c r="P49" s="65" t="s">
        <v>111</v>
      </c>
      <c r="Q49" s="33">
        <v>12</v>
      </c>
      <c r="R49" s="34">
        <f t="shared" si="33"/>
        <v>14</v>
      </c>
      <c r="S49" s="33">
        <v>12</v>
      </c>
      <c r="T49" s="33">
        <v>2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v>0</v>
      </c>
      <c r="BO49" s="34">
        <f t="shared" si="30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476</v>
      </c>
      <c r="C50" s="33">
        <v>0</v>
      </c>
      <c r="D50" s="34">
        <f t="shared" si="19"/>
        <v>2</v>
      </c>
      <c r="E50" s="33">
        <v>0</v>
      </c>
      <c r="F50" s="33">
        <v>2</v>
      </c>
      <c r="G50" s="46"/>
      <c r="I50" s="60"/>
      <c r="N50" s="46"/>
      <c r="O50" s="110"/>
      <c r="P50" s="58" t="s">
        <v>112</v>
      </c>
      <c r="Q50" s="33">
        <v>0</v>
      </c>
      <c r="R50" s="34">
        <f t="shared" si="33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3</v>
      </c>
      <c r="BO50" s="34">
        <f>SUM(BO39:BO49)</f>
        <v>9</v>
      </c>
      <c r="BP50" s="34">
        <f>SUM(BP39:BP49)</f>
        <v>3</v>
      </c>
      <c r="BQ50" s="34">
        <f>SUM(BQ39:BQ49)</f>
        <v>6</v>
      </c>
    </row>
    <row r="51" spans="1:69" s="54" customFormat="1" ht="13.5" customHeight="1" thickBot="1" x14ac:dyDescent="0.2">
      <c r="A51" s="110"/>
      <c r="B51" s="39" t="s">
        <v>355</v>
      </c>
      <c r="C51" s="33">
        <v>0</v>
      </c>
      <c r="D51" s="34">
        <f t="shared" si="19"/>
        <v>1</v>
      </c>
      <c r="E51" s="33">
        <v>0</v>
      </c>
      <c r="F51" s="33">
        <v>1</v>
      </c>
      <c r="G51" s="46"/>
      <c r="I51" s="60"/>
      <c r="N51" s="46"/>
      <c r="O51" s="110"/>
      <c r="P51" s="58" t="s">
        <v>113</v>
      </c>
      <c r="Q51" s="33">
        <v>0</v>
      </c>
      <c r="R51" s="34">
        <f t="shared" si="33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356</v>
      </c>
      <c r="C52" s="33">
        <v>6</v>
      </c>
      <c r="D52" s="34">
        <f t="shared" si="19"/>
        <v>12</v>
      </c>
      <c r="E52" s="33">
        <v>2</v>
      </c>
      <c r="F52" s="33">
        <v>10</v>
      </c>
      <c r="G52" s="46"/>
      <c r="I52" s="60"/>
      <c r="N52" s="46"/>
      <c r="O52" s="110"/>
      <c r="P52" s="58" t="s">
        <v>416</v>
      </c>
      <c r="Q52" s="33">
        <v>0</v>
      </c>
      <c r="R52" s="34">
        <f t="shared" si="33"/>
        <v>0</v>
      </c>
      <c r="S52" s="33">
        <v>0</v>
      </c>
      <c r="T52" s="33">
        <v>0</v>
      </c>
      <c r="U52" s="46"/>
      <c r="V52" s="168" t="s">
        <v>265</v>
      </c>
      <c r="W52" s="152"/>
      <c r="X52" s="152">
        <f>SUM(C59,J25,J37,J47,Q17,Q28,Q41,Q53,X19,X30,X37)</f>
        <v>250</v>
      </c>
      <c r="Y52" s="152">
        <f>SUM(D59,K25,K37,K47,R17,R28,R41,R53,Y19,Y30,Y37)</f>
        <v>501</v>
      </c>
      <c r="Z52" s="152">
        <f>SUM(E59,L25,L37,L47,S17,S28,S41,S53,Z19,Z30,Z37)</f>
        <v>220</v>
      </c>
      <c r="AA52" s="154">
        <f>SUM(F59,M25,M37,M47,T17,T28,T41,T53,AA19,AA30,AA37)</f>
        <v>281</v>
      </c>
      <c r="AC52" s="144" t="s">
        <v>266</v>
      </c>
      <c r="AD52" s="140"/>
      <c r="AE52" s="140">
        <f>SUM(AE28,AE36)</f>
        <v>7</v>
      </c>
      <c r="AF52" s="140">
        <f>SUM(AF28,AF36)</f>
        <v>21</v>
      </c>
      <c r="AG52" s="140">
        <f>SUM(AG28,AG36)</f>
        <v>10</v>
      </c>
      <c r="AH52" s="142">
        <f>SUM(AH28,AH36)</f>
        <v>11</v>
      </c>
      <c r="AJ52" s="150" t="s">
        <v>267</v>
      </c>
      <c r="AK52" s="146"/>
      <c r="AL52" s="146">
        <f>SUM(AL24,AL29,AL35)</f>
        <v>68</v>
      </c>
      <c r="AM52" s="146">
        <f>SUM(AM24,AM29,AM35)</f>
        <v>84</v>
      </c>
      <c r="AN52" s="146">
        <f>SUM(AN24,AN29,AN35)</f>
        <v>35</v>
      </c>
      <c r="AO52" s="148">
        <f>SUM(AO24,AO29,AO35)</f>
        <v>49</v>
      </c>
      <c r="AQ52" s="150" t="s">
        <v>268</v>
      </c>
      <c r="AR52" s="146"/>
      <c r="AS52" s="146">
        <f>AS15+AS24+AS31+AS33+AS40+AS43</f>
        <v>29</v>
      </c>
      <c r="AT52" s="146">
        <f>AT15+AT24+AT31+AT33+AT40+AT43</f>
        <v>73</v>
      </c>
      <c r="AU52" s="146">
        <f>AU15+AU24+AU31+AU33+AU40+AU43</f>
        <v>10</v>
      </c>
      <c r="AV52" s="148">
        <f>AV15+AV24+AV31+AV33+AV40+AV43</f>
        <v>63</v>
      </c>
      <c r="AX52" s="150" t="s">
        <v>269</v>
      </c>
      <c r="AY52" s="146"/>
      <c r="AZ52" s="146">
        <f>SUM(AZ40,AZ13,AZ21,AZ28,AZ47)</f>
        <v>12</v>
      </c>
      <c r="BA52" s="146">
        <f>SUM(BA40,BA13,BA21,BA28,BA47)</f>
        <v>31</v>
      </c>
      <c r="BB52" s="146">
        <f>SUM(BB40,BB13,BB21,BB28,BB47)</f>
        <v>15</v>
      </c>
      <c r="BC52" s="148">
        <f>SUM(BC40,BC13,BC21,BC28,BC47)</f>
        <v>16</v>
      </c>
      <c r="BE52" s="144" t="s">
        <v>216</v>
      </c>
      <c r="BF52" s="140"/>
      <c r="BG52" s="140">
        <f>SUM(BG16,BG28,BG39)</f>
        <v>10</v>
      </c>
      <c r="BH52" s="140">
        <f>SUM(BH16,BH28,BH39)</f>
        <v>27</v>
      </c>
      <c r="BI52" s="140">
        <f>SUM(BI16,BI28,BI39)</f>
        <v>11</v>
      </c>
      <c r="BJ52" s="142">
        <f>SUM(BJ16,BJ28,BJ39)</f>
        <v>16</v>
      </c>
      <c r="BL52" s="144" t="s">
        <v>270</v>
      </c>
      <c r="BM52" s="140"/>
      <c r="BN52" s="140">
        <f>SUM(BN21,BN38,BN50)</f>
        <v>30</v>
      </c>
      <c r="BO52" s="140">
        <f>SUM(BO21,BO38,BO50)</f>
        <v>75</v>
      </c>
      <c r="BP52" s="140">
        <f>SUM(BP21,BP38,BP50)</f>
        <v>41</v>
      </c>
      <c r="BQ52" s="142">
        <f>SUM(BQ21,BQ38,BQ50)</f>
        <v>34</v>
      </c>
    </row>
    <row r="53" spans="1:69" s="54" customFormat="1" ht="13.5" customHeight="1" thickBot="1" x14ac:dyDescent="0.2">
      <c r="A53" s="110"/>
      <c r="B53" s="39" t="s">
        <v>357</v>
      </c>
      <c r="C53" s="33">
        <v>8</v>
      </c>
      <c r="D53" s="34">
        <f t="shared" si="19"/>
        <v>17</v>
      </c>
      <c r="E53" s="33">
        <v>5</v>
      </c>
      <c r="F53" s="33">
        <v>12</v>
      </c>
      <c r="G53" s="46"/>
      <c r="I53" s="60"/>
      <c r="N53" s="46"/>
      <c r="O53" s="111"/>
      <c r="P53" s="88" t="s">
        <v>46</v>
      </c>
      <c r="Q53" s="34">
        <f>SUM(Q42:Q52)</f>
        <v>12</v>
      </c>
      <c r="R53" s="34">
        <f>SUM(R42:R52)</f>
        <v>20</v>
      </c>
      <c r="S53" s="34">
        <f>SUM(S42:S52)</f>
        <v>13</v>
      </c>
      <c r="T53" s="34">
        <f>SUM(T42:T52)</f>
        <v>7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358</v>
      </c>
      <c r="C54" s="33">
        <v>0</v>
      </c>
      <c r="D54" s="34">
        <f t="shared" si="19"/>
        <v>0</v>
      </c>
      <c r="E54" s="33">
        <v>0</v>
      </c>
      <c r="F54" s="33">
        <v>0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359</v>
      </c>
      <c r="C55" s="33">
        <v>3</v>
      </c>
      <c r="D55" s="34">
        <f t="shared" si="19"/>
        <v>6</v>
      </c>
      <c r="E55" s="33">
        <v>2</v>
      </c>
      <c r="F55" s="33">
        <v>4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360</v>
      </c>
      <c r="C56" s="33">
        <v>8</v>
      </c>
      <c r="D56" s="34">
        <f t="shared" si="19"/>
        <v>20</v>
      </c>
      <c r="E56" s="33">
        <v>9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361</v>
      </c>
      <c r="C57" s="33">
        <v>1</v>
      </c>
      <c r="D57" s="34">
        <f t="shared" si="19"/>
        <v>1</v>
      </c>
      <c r="E57" s="33">
        <v>1</v>
      </c>
      <c r="F57" s="33">
        <v>0</v>
      </c>
      <c r="I57" s="60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0"/>
      <c r="B58" s="39" t="s">
        <v>482</v>
      </c>
      <c r="C58" s="33">
        <v>0</v>
      </c>
      <c r="D58" s="34">
        <f t="shared" ref="D58" si="34">E58+F58</f>
        <v>0</v>
      </c>
      <c r="E58" s="33">
        <v>0</v>
      </c>
      <c r="F58" s="33">
        <v>0</v>
      </c>
      <c r="I58" s="60"/>
      <c r="P58"/>
      <c r="V58" s="46"/>
      <c r="W58" s="69"/>
      <c r="X58" s="46"/>
      <c r="Y58" s="46"/>
      <c r="Z58" s="46"/>
      <c r="AA58" s="46"/>
      <c r="AD58"/>
      <c r="AK58"/>
      <c r="AR58"/>
      <c r="BF58"/>
      <c r="BL58" s="31"/>
      <c r="BM58"/>
      <c r="BN58" s="31"/>
      <c r="BO58" s="31"/>
      <c r="BP58" s="31"/>
      <c r="BQ58" s="31"/>
    </row>
    <row r="59" spans="1:69" s="54" customFormat="1" ht="12" customHeight="1" x14ac:dyDescent="0.15">
      <c r="A59" s="111"/>
      <c r="B59" s="28" t="s">
        <v>46</v>
      </c>
      <c r="C59" s="34">
        <f>SUM(C6:C58)</f>
        <v>122</v>
      </c>
      <c r="D59" s="34">
        <f>SUM(D6:D58)</f>
        <v>237</v>
      </c>
      <c r="E59" s="34">
        <f>SUM(E6:E58)</f>
        <v>93</v>
      </c>
      <c r="F59" s="34">
        <f>SUM(F3:F58)</f>
        <v>144</v>
      </c>
      <c r="I59" s="21"/>
      <c r="O59" s="31"/>
      <c r="P59"/>
      <c r="Q59" s="31"/>
      <c r="R59" s="31"/>
      <c r="S59" s="31"/>
      <c r="T59" s="31"/>
      <c r="W59" s="21"/>
      <c r="AB59" s="51"/>
      <c r="AC59" s="31"/>
      <c r="AD59"/>
      <c r="AE59" s="31"/>
      <c r="AF59" s="31"/>
      <c r="AG59" s="31"/>
      <c r="AH59" s="31"/>
      <c r="AJ59" s="31"/>
      <c r="AK59"/>
      <c r="AL59" s="31"/>
      <c r="AM59" s="31"/>
      <c r="AN59" s="31"/>
      <c r="AO59" s="31"/>
      <c r="AQ59" s="31"/>
      <c r="AR59"/>
      <c r="AS59" s="31"/>
      <c r="AT59" s="31"/>
      <c r="AU59" s="31"/>
      <c r="AV59" s="31"/>
      <c r="BE59" s="31"/>
      <c r="BF59"/>
      <c r="BG59" s="31"/>
      <c r="BH59" s="31"/>
      <c r="BI59" s="31"/>
      <c r="BJ59" s="31"/>
      <c r="BL59" s="31"/>
      <c r="BM59"/>
      <c r="BN59" s="31"/>
      <c r="BO59" s="31"/>
      <c r="BP59" s="31"/>
      <c r="BQ59" s="31"/>
    </row>
    <row r="60" spans="1:69" s="31" customFormat="1" x14ac:dyDescent="0.15">
      <c r="B60"/>
      <c r="C60" s="80"/>
      <c r="I60"/>
      <c r="J60" s="54"/>
      <c r="K60" s="54"/>
      <c r="L60" s="54"/>
      <c r="M60" s="54"/>
      <c r="P60"/>
      <c r="V60" s="54"/>
      <c r="W60"/>
      <c r="X60" s="54"/>
      <c r="Y60" s="54"/>
      <c r="Z60" s="54"/>
      <c r="AA60" s="54"/>
      <c r="AD60"/>
      <c r="AK60"/>
      <c r="AR60"/>
      <c r="BF60"/>
      <c r="BM60"/>
    </row>
    <row r="61" spans="1:69" s="31" customFormat="1" x14ac:dyDescent="0.15">
      <c r="B61"/>
      <c r="C61" s="80"/>
      <c r="I61"/>
      <c r="P61"/>
      <c r="W61"/>
      <c r="AD61"/>
      <c r="AK61"/>
      <c r="AR61"/>
      <c r="BF61"/>
      <c r="BM61"/>
    </row>
    <row r="62" spans="1:69" s="31" customFormat="1" x14ac:dyDescent="0.15">
      <c r="I62"/>
      <c r="P62"/>
      <c r="W62"/>
      <c r="AD62"/>
      <c r="AK62"/>
      <c r="AR62"/>
      <c r="BF62"/>
      <c r="BM62"/>
    </row>
    <row r="63" spans="1:69" x14ac:dyDescent="0.15">
      <c r="H63" s="31"/>
      <c r="J63" s="31"/>
      <c r="K63" s="31"/>
      <c r="L63" s="31"/>
      <c r="M63" s="31"/>
      <c r="V63" s="31"/>
      <c r="X63" s="31"/>
      <c r="Y63" s="31"/>
      <c r="Z63" s="31"/>
      <c r="AA63" s="31"/>
    </row>
    <row r="64" spans="1:69" x14ac:dyDescent="0.15">
      <c r="J64" s="31"/>
      <c r="K64" s="31"/>
      <c r="L64" s="31"/>
      <c r="M64" s="31"/>
      <c r="V64" s="31"/>
      <c r="X64" s="31"/>
      <c r="Y64" s="31"/>
      <c r="Z64" s="31"/>
      <c r="AA64" s="31"/>
    </row>
  </sheetData>
  <sheetProtection formatColumns="0"/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9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7"/>
  <sheetViews>
    <sheetView view="pageBreakPreview" zoomScaleNormal="100" zoomScaleSheetLayoutView="100" workbookViewId="0"/>
  </sheetViews>
  <sheetFormatPr defaultRowHeight="13.5" x14ac:dyDescent="0.15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令和3年10月1日住民基本台帳人口（日本人+外国人）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486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令和3年10月1日住民基本台帳人口（日本人+外国人）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令和3年10月1日住民基本台帳人口（日本人+外国人）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令和3年10月1日住民基本台帳人口（日本人+外国人）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令和3年10月1日住民基本台帳人口（日本人+外国人）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195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194</v>
      </c>
      <c r="C4" s="136" t="s">
        <v>86</v>
      </c>
      <c r="D4" s="43"/>
      <c r="E4" s="44" t="s">
        <v>195</v>
      </c>
      <c r="F4" s="45"/>
      <c r="G4" s="46"/>
      <c r="H4" s="136" t="s">
        <v>85</v>
      </c>
      <c r="I4" s="136" t="s">
        <v>194</v>
      </c>
      <c r="J4" s="136" t="s">
        <v>86</v>
      </c>
      <c r="K4" s="43"/>
      <c r="L4" s="44" t="s">
        <v>195</v>
      </c>
      <c r="M4" s="45"/>
      <c r="N4" s="46"/>
      <c r="O4" s="138" t="s">
        <v>85</v>
      </c>
      <c r="P4" s="133" t="s">
        <v>194</v>
      </c>
      <c r="Q4" s="133" t="s">
        <v>86</v>
      </c>
      <c r="R4" s="48"/>
      <c r="S4" s="49" t="s">
        <v>195</v>
      </c>
      <c r="T4" s="50"/>
      <c r="U4" s="46"/>
      <c r="V4" s="133" t="s">
        <v>85</v>
      </c>
      <c r="W4" s="133" t="s">
        <v>194</v>
      </c>
      <c r="X4" s="133" t="s">
        <v>86</v>
      </c>
      <c r="Y4" s="48"/>
      <c r="Z4" s="49" t="s">
        <v>195</v>
      </c>
      <c r="AA4" s="50"/>
      <c r="AB4" s="51"/>
      <c r="AC4" s="135" t="s">
        <v>85</v>
      </c>
      <c r="AD4" s="133" t="s">
        <v>194</v>
      </c>
      <c r="AE4" s="160" t="s">
        <v>86</v>
      </c>
      <c r="AF4" s="135" t="s">
        <v>195</v>
      </c>
      <c r="AG4" s="135"/>
      <c r="AH4" s="135"/>
      <c r="AJ4" s="133" t="s">
        <v>85</v>
      </c>
      <c r="AK4" s="133" t="s">
        <v>194</v>
      </c>
      <c r="AL4" s="133" t="s">
        <v>86</v>
      </c>
      <c r="AM4" s="48"/>
      <c r="AN4" s="49" t="s">
        <v>195</v>
      </c>
      <c r="AO4" s="50"/>
      <c r="AQ4" s="132" t="s">
        <v>85</v>
      </c>
      <c r="AR4" s="132" t="s">
        <v>194</v>
      </c>
      <c r="AS4" s="132" t="s">
        <v>86</v>
      </c>
      <c r="AT4" s="157" t="s">
        <v>195</v>
      </c>
      <c r="AU4" s="158"/>
      <c r="AV4" s="159"/>
      <c r="AX4" s="133" t="s">
        <v>85</v>
      </c>
      <c r="AY4" s="133" t="s">
        <v>194</v>
      </c>
      <c r="AZ4" s="132" t="s">
        <v>86</v>
      </c>
      <c r="BA4" s="157" t="s">
        <v>195</v>
      </c>
      <c r="BB4" s="158"/>
      <c r="BC4" s="159"/>
      <c r="BE4" s="132" t="s">
        <v>85</v>
      </c>
      <c r="BF4" s="132" t="s">
        <v>194</v>
      </c>
      <c r="BG4" s="132" t="s">
        <v>86</v>
      </c>
      <c r="BH4" s="157" t="s">
        <v>195</v>
      </c>
      <c r="BI4" s="158"/>
      <c r="BJ4" s="159"/>
      <c r="BL4" s="132" t="s">
        <v>85</v>
      </c>
      <c r="BM4" s="132" t="s">
        <v>194</v>
      </c>
      <c r="BN4" s="132" t="s">
        <v>86</v>
      </c>
      <c r="BO4" s="157" t="s">
        <v>195</v>
      </c>
      <c r="BP4" s="158"/>
      <c r="BQ4" s="159"/>
      <c r="BS4" s="124" t="str">
        <f>V52</f>
        <v>古川地域合計</v>
      </c>
      <c r="BT4" s="124"/>
      <c r="BU4" s="56">
        <f>X52</f>
        <v>32634</v>
      </c>
      <c r="BV4" s="56">
        <f>Y52</f>
        <v>77086</v>
      </c>
      <c r="BW4" s="56">
        <f>Z52</f>
        <v>37902</v>
      </c>
      <c r="BX4" s="56">
        <f>AA52</f>
        <v>39184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2215</v>
      </c>
      <c r="BV5" s="56">
        <f>AF52</f>
        <v>5705</v>
      </c>
      <c r="BW5" s="56">
        <f>AG52</f>
        <v>2771</v>
      </c>
      <c r="BX5" s="56">
        <f>AH52</f>
        <v>2934</v>
      </c>
    </row>
    <row r="6" spans="1:76" s="54" customFormat="1" ht="13.5" customHeight="1" x14ac:dyDescent="0.15">
      <c r="A6" s="99" t="s">
        <v>274</v>
      </c>
      <c r="B6" s="39" t="s">
        <v>327</v>
      </c>
      <c r="C6" s="33">
        <f>'外国人（公表）'!C6+'日本人（公表）'!C6</f>
        <v>291</v>
      </c>
      <c r="D6" s="34">
        <f t="shared" ref="D6:D25" si="0">SUM(E6:F6)</f>
        <v>593</v>
      </c>
      <c r="E6" s="33">
        <f>'外国人（公表）'!E6+'日本人（公表）'!E6</f>
        <v>296</v>
      </c>
      <c r="F6" s="33">
        <f>'外国人（公表）'!F6+'日本人（公表）'!F6</f>
        <v>297</v>
      </c>
      <c r="G6" s="85"/>
      <c r="H6" s="99" t="s">
        <v>275</v>
      </c>
      <c r="I6" s="39" t="s">
        <v>95</v>
      </c>
      <c r="J6" s="33">
        <f>'外国人（公表）'!J6+'日本人（公表）'!J6</f>
        <v>375</v>
      </c>
      <c r="K6" s="34">
        <f>SUM(L6:M6)</f>
        <v>949</v>
      </c>
      <c r="L6" s="33">
        <f>'外国人（公表）'!L6+'日本人（公表）'!L6</f>
        <v>459</v>
      </c>
      <c r="M6" s="33">
        <f>'外国人（公表）'!M6+'日本人（公表）'!M6</f>
        <v>490</v>
      </c>
      <c r="N6" s="46"/>
      <c r="O6" s="109" t="s">
        <v>278</v>
      </c>
      <c r="P6" s="57" t="s">
        <v>107</v>
      </c>
      <c r="Q6" s="33">
        <f>'外国人（公表）'!Q6+'日本人（公表）'!Q6</f>
        <v>53</v>
      </c>
      <c r="R6" s="34">
        <f>SUM(S6:T6)</f>
        <v>150</v>
      </c>
      <c r="S6" s="33">
        <f>'外国人（公表）'!S6+'日本人（公表）'!S6</f>
        <v>70</v>
      </c>
      <c r="T6" s="33">
        <f>'外国人（公表）'!T6+'日本人（公表）'!T6</f>
        <v>80</v>
      </c>
      <c r="U6" s="46"/>
      <c r="V6" s="109" t="s">
        <v>282</v>
      </c>
      <c r="W6" s="58" t="s">
        <v>472</v>
      </c>
      <c r="X6" s="33">
        <f>'外国人（公表）'!X6+'日本人（公表）'!X6</f>
        <v>344</v>
      </c>
      <c r="Y6" s="34">
        <f>SUM(Z6:AA6)</f>
        <v>824</v>
      </c>
      <c r="Z6" s="33">
        <f>'外国人（公表）'!Z6+'日本人（公表）'!Z6</f>
        <v>413</v>
      </c>
      <c r="AA6" s="33">
        <f>'外国人（公表）'!AA6+'日本人（公表）'!AA6</f>
        <v>411</v>
      </c>
      <c r="AB6" s="51"/>
      <c r="AC6" s="106" t="s">
        <v>299</v>
      </c>
      <c r="AD6" s="59" t="s">
        <v>125</v>
      </c>
      <c r="AE6" s="33">
        <f>'外国人（公表）'!AE6+'日本人（公表）'!AE6</f>
        <v>48</v>
      </c>
      <c r="AF6" s="34">
        <f>SUM(AG6:AH6)</f>
        <v>129</v>
      </c>
      <c r="AG6" s="33">
        <f>'外国人（公表）'!AG6+'日本人（公表）'!AG6</f>
        <v>68</v>
      </c>
      <c r="AH6" s="33">
        <f>'外国人（公表）'!AH6+'日本人（公表）'!AH6</f>
        <v>61</v>
      </c>
      <c r="AI6" s="60"/>
      <c r="AJ6" s="109" t="s">
        <v>301</v>
      </c>
      <c r="AK6" s="61" t="s">
        <v>136</v>
      </c>
      <c r="AL6" s="33">
        <f>'外国人（公表）'!AL6+'日本人（公表）'!AL6</f>
        <v>58</v>
      </c>
      <c r="AM6" s="34">
        <f>SUM(AN6:AO6)</f>
        <v>201</v>
      </c>
      <c r="AN6" s="33">
        <f>'外国人（公表）'!AN6+'日本人（公表）'!AN6</f>
        <v>90</v>
      </c>
      <c r="AO6" s="33">
        <f>'外国人（公表）'!AO6+'日本人（公表）'!AO6</f>
        <v>111</v>
      </c>
      <c r="AP6" s="60"/>
      <c r="AQ6" s="109" t="s">
        <v>60</v>
      </c>
      <c r="AR6" s="58" t="s">
        <v>209</v>
      </c>
      <c r="AS6" s="33">
        <f>'外国人（公表）'!AS6+'日本人（公表）'!AS6</f>
        <v>34</v>
      </c>
      <c r="AT6" s="34">
        <f>SUM(AU6:AV6)</f>
        <v>57</v>
      </c>
      <c r="AU6" s="33">
        <f>'外国人（公表）'!AU6+'日本人（公表）'!AU6</f>
        <v>26</v>
      </c>
      <c r="AV6" s="33">
        <f>'外国人（公表）'!AV6+'日本人（公表）'!AV6</f>
        <v>31</v>
      </c>
      <c r="AW6" s="60"/>
      <c r="AX6" s="109" t="s">
        <v>320</v>
      </c>
      <c r="AY6" s="58" t="s">
        <v>156</v>
      </c>
      <c r="AZ6" s="33">
        <f>'外国人（公表）'!AZ6+'日本人（公表）'!AZ6</f>
        <v>58</v>
      </c>
      <c r="BA6" s="34">
        <f>SUM(BB6:BC6)</f>
        <v>133</v>
      </c>
      <c r="BB6" s="33">
        <f>'外国人（公表）'!BB6+'日本人（公表）'!BB6</f>
        <v>70</v>
      </c>
      <c r="BC6" s="33">
        <f>'外国人（公表）'!BC6+'日本人（公表）'!BC6</f>
        <v>63</v>
      </c>
      <c r="BD6" s="60"/>
      <c r="BE6" s="109" t="s">
        <v>322</v>
      </c>
      <c r="BF6" s="58" t="s">
        <v>20</v>
      </c>
      <c r="BG6" s="33">
        <f>'外国人（公表）'!BG6+'日本人（公表）'!BG6</f>
        <v>69</v>
      </c>
      <c r="BH6" s="34">
        <f>SUM(BI6:BJ6)</f>
        <v>166</v>
      </c>
      <c r="BI6" s="33">
        <f>'外国人（公表）'!BI6+'日本人（公表）'!BI6</f>
        <v>80</v>
      </c>
      <c r="BJ6" s="33">
        <f>'外国人（公表）'!BJ6+'日本人（公表）'!BJ6</f>
        <v>86</v>
      </c>
      <c r="BK6" s="60"/>
      <c r="BL6" s="109" t="s">
        <v>324</v>
      </c>
      <c r="BM6" s="58" t="s">
        <v>174</v>
      </c>
      <c r="BN6" s="33">
        <f>'外国人（公表）'!BN6+'日本人（公表）'!BN6</f>
        <v>102</v>
      </c>
      <c r="BO6" s="34">
        <f>SUM(BP6:BQ6)</f>
        <v>271</v>
      </c>
      <c r="BP6" s="33">
        <f>'外国人（公表）'!BP6+'日本人（公表）'!BP6</f>
        <v>126</v>
      </c>
      <c r="BQ6" s="33">
        <f>'外国人（公表）'!BQ6+'日本人（公表）'!BQ6</f>
        <v>145</v>
      </c>
      <c r="BR6" s="60"/>
      <c r="BS6" s="124" t="str">
        <f>AJ52</f>
        <v>三本木地域合計</v>
      </c>
      <c r="BT6" s="124"/>
      <c r="BU6" s="56">
        <f>AL52</f>
        <v>2728</v>
      </c>
      <c r="BV6" s="56">
        <f>AM52</f>
        <v>7566</v>
      </c>
      <c r="BW6" s="56">
        <f>AN52</f>
        <v>3791</v>
      </c>
      <c r="BX6" s="56">
        <f>AO52</f>
        <v>3775</v>
      </c>
    </row>
    <row r="7" spans="1:76" s="54" customFormat="1" ht="13.5" customHeight="1" x14ac:dyDescent="0.15">
      <c r="A7" s="100"/>
      <c r="B7" s="39" t="s">
        <v>470</v>
      </c>
      <c r="C7" s="33">
        <f>'外国人（公表）'!C7+'日本人（公表）'!C7</f>
        <v>226</v>
      </c>
      <c r="D7" s="34">
        <f t="shared" si="0"/>
        <v>505</v>
      </c>
      <c r="E7" s="33">
        <f>'外国人（公表）'!E7+'日本人（公表）'!E7</f>
        <v>246</v>
      </c>
      <c r="F7" s="33">
        <f>'外国人（公表）'!F7+'日本人（公表）'!F7</f>
        <v>259</v>
      </c>
      <c r="G7" s="46"/>
      <c r="H7" s="100"/>
      <c r="I7" s="39" t="s">
        <v>96</v>
      </c>
      <c r="J7" s="33">
        <f>'外国人（公表）'!J7+'日本人（公表）'!J7</f>
        <v>639</v>
      </c>
      <c r="K7" s="34">
        <f t="shared" ref="K7:K24" si="1">SUM(L7:M7)</f>
        <v>1515</v>
      </c>
      <c r="L7" s="33">
        <f>'外国人（公表）'!L7+'日本人（公表）'!L7</f>
        <v>697</v>
      </c>
      <c r="M7" s="33">
        <f>'外国人（公表）'!M7+'日本人（公表）'!M7</f>
        <v>818</v>
      </c>
      <c r="N7" s="46"/>
      <c r="O7" s="110"/>
      <c r="P7" s="58" t="s">
        <v>383</v>
      </c>
      <c r="Q7" s="33">
        <f>'外国人（公表）'!Q7+'日本人（公表）'!Q7</f>
        <v>82</v>
      </c>
      <c r="R7" s="34">
        <f t="shared" ref="R7:R16" si="2">SUM(S7:T7)</f>
        <v>236</v>
      </c>
      <c r="S7" s="33">
        <f>'外国人（公表）'!S7+'日本人（公表）'!S7</f>
        <v>121</v>
      </c>
      <c r="T7" s="33">
        <f>'外国人（公表）'!T7+'日本人（公表）'!T7</f>
        <v>115</v>
      </c>
      <c r="U7" s="46"/>
      <c r="V7" s="110"/>
      <c r="W7" s="58" t="s">
        <v>473</v>
      </c>
      <c r="X7" s="33">
        <f>'外国人（公表）'!X7+'日本人（公表）'!X7</f>
        <v>376</v>
      </c>
      <c r="Y7" s="34">
        <f t="shared" ref="Y7:Y8" si="3">SUM(Z7:AA7)</f>
        <v>905</v>
      </c>
      <c r="Z7" s="33">
        <f>'外国人（公表）'!Z7+'日本人（公表）'!Z7</f>
        <v>497</v>
      </c>
      <c r="AA7" s="33">
        <f>'外国人（公表）'!AA7+'日本人（公表）'!AA7</f>
        <v>408</v>
      </c>
      <c r="AB7" s="51"/>
      <c r="AC7" s="115"/>
      <c r="AD7" s="59" t="s">
        <v>152</v>
      </c>
      <c r="AE7" s="33">
        <f>'外国人（公表）'!AE7+'日本人（公表）'!AE7</f>
        <v>20</v>
      </c>
      <c r="AF7" s="34">
        <f t="shared" ref="AF7:AF27" si="4">SUM(AG7:AH7)</f>
        <v>48</v>
      </c>
      <c r="AG7" s="33">
        <f>'外国人（公表）'!AG7+'日本人（公表）'!AG7</f>
        <v>22</v>
      </c>
      <c r="AH7" s="33">
        <f>'外国人（公表）'!AH7+'日本人（公表）'!AH7</f>
        <v>26</v>
      </c>
      <c r="AI7" s="60"/>
      <c r="AJ7" s="110"/>
      <c r="AK7" s="61" t="s">
        <v>137</v>
      </c>
      <c r="AL7" s="33">
        <f>'外国人（公表）'!AL7+'日本人（公表）'!AL7</f>
        <v>30</v>
      </c>
      <c r="AM7" s="34">
        <f t="shared" ref="AM7:AM23" si="5">SUM(AN7:AO7)</f>
        <v>107</v>
      </c>
      <c r="AN7" s="33">
        <f>'外国人（公表）'!AN7+'日本人（公表）'!AN7</f>
        <v>53</v>
      </c>
      <c r="AO7" s="33">
        <f>'外国人（公表）'!AO7+'日本人（公表）'!AO7</f>
        <v>54</v>
      </c>
      <c r="AP7" s="60"/>
      <c r="AQ7" s="110"/>
      <c r="AR7" s="58" t="s">
        <v>211</v>
      </c>
      <c r="AS7" s="33">
        <f>'外国人（公表）'!AS7+'日本人（公表）'!AS7</f>
        <v>417</v>
      </c>
      <c r="AT7" s="34">
        <f t="shared" ref="AT7:AT14" si="6">SUM(AU7:AV7)</f>
        <v>1059</v>
      </c>
      <c r="AU7" s="33">
        <f>'外国人（公表）'!AU7+'日本人（公表）'!AU7</f>
        <v>504</v>
      </c>
      <c r="AV7" s="33">
        <f>'外国人（公表）'!AV7+'日本人（公表）'!AV7</f>
        <v>555</v>
      </c>
      <c r="AW7" s="60"/>
      <c r="AX7" s="110"/>
      <c r="AY7" s="58" t="s">
        <v>157</v>
      </c>
      <c r="AZ7" s="33">
        <f>'外国人（公表）'!AZ7+'日本人（公表）'!AZ7</f>
        <v>51</v>
      </c>
      <c r="BA7" s="34">
        <f t="shared" ref="BA7:BA12" si="7">SUM(BB7:BC7)</f>
        <v>125</v>
      </c>
      <c r="BB7" s="33">
        <f>'外国人（公表）'!BB7+'日本人（公表）'!BB7</f>
        <v>66</v>
      </c>
      <c r="BC7" s="33">
        <f>'外国人（公表）'!BC7+'日本人（公表）'!BC7</f>
        <v>59</v>
      </c>
      <c r="BD7" s="60"/>
      <c r="BE7" s="110"/>
      <c r="BF7" s="58" t="s">
        <v>21</v>
      </c>
      <c r="BG7" s="33">
        <f>'外国人（公表）'!BG7+'日本人（公表）'!BG7</f>
        <v>135</v>
      </c>
      <c r="BH7" s="34">
        <f t="shared" ref="BH7:BH15" si="8">SUM(BI7:BJ7)</f>
        <v>239</v>
      </c>
      <c r="BI7" s="33">
        <f>'外国人（公表）'!BI7+'日本人（公表）'!BI7</f>
        <v>122</v>
      </c>
      <c r="BJ7" s="33">
        <f>'外国人（公表）'!BJ7+'日本人（公表）'!BJ7</f>
        <v>117</v>
      </c>
      <c r="BK7" s="60"/>
      <c r="BL7" s="110"/>
      <c r="BM7" s="58" t="s">
        <v>175</v>
      </c>
      <c r="BN7" s="33">
        <f>'外国人（公表）'!BN7+'日本人（公表）'!BN7</f>
        <v>39</v>
      </c>
      <c r="BO7" s="34">
        <f t="shared" ref="BO7:BO20" si="9">SUM(BP7:BQ7)</f>
        <v>104</v>
      </c>
      <c r="BP7" s="33">
        <f>'外国人（公表）'!BP7+'日本人（公表）'!BP7</f>
        <v>50</v>
      </c>
      <c r="BQ7" s="33">
        <f>'外国人（公表）'!BQ7+'日本人（公表）'!BQ7</f>
        <v>54</v>
      </c>
      <c r="BR7" s="60"/>
      <c r="BS7" s="124" t="str">
        <f>AQ52</f>
        <v>鹿島台地域合計</v>
      </c>
      <c r="BT7" s="124"/>
      <c r="BU7" s="56">
        <f>AS52</f>
        <v>4571</v>
      </c>
      <c r="BV7" s="56">
        <f>AT52</f>
        <v>11288</v>
      </c>
      <c r="BW7" s="56">
        <f>AU52</f>
        <v>5464</v>
      </c>
      <c r="BX7" s="56">
        <f>AV52</f>
        <v>5824</v>
      </c>
    </row>
    <row r="8" spans="1:76" s="54" customFormat="1" ht="13.5" customHeight="1" x14ac:dyDescent="0.15">
      <c r="A8" s="100"/>
      <c r="B8" s="39" t="s">
        <v>329</v>
      </c>
      <c r="C8" s="33">
        <f>'外国人（公表）'!C8+'日本人（公表）'!C8</f>
        <v>403</v>
      </c>
      <c r="D8" s="34">
        <f t="shared" si="0"/>
        <v>777</v>
      </c>
      <c r="E8" s="33">
        <f>'外国人（公表）'!E8+'日本人（公表）'!E8</f>
        <v>358</v>
      </c>
      <c r="F8" s="33">
        <f>'外国人（公表）'!F8+'日本人（公表）'!F8</f>
        <v>419</v>
      </c>
      <c r="G8" s="46"/>
      <c r="H8" s="100"/>
      <c r="I8" s="39" t="s">
        <v>97</v>
      </c>
      <c r="J8" s="33">
        <f>'外国人（公表）'!J8+'日本人（公表）'!J8</f>
        <v>297</v>
      </c>
      <c r="K8" s="34">
        <f t="shared" si="1"/>
        <v>662</v>
      </c>
      <c r="L8" s="33">
        <f>'外国人（公表）'!L8+'日本人（公表）'!L8</f>
        <v>336</v>
      </c>
      <c r="M8" s="33">
        <f>'外国人（公表）'!M8+'日本人（公表）'!M8</f>
        <v>326</v>
      </c>
      <c r="N8" s="46"/>
      <c r="O8" s="110"/>
      <c r="P8" s="58" t="s">
        <v>384</v>
      </c>
      <c r="Q8" s="33">
        <f>'外国人（公表）'!Q8+'日本人（公表）'!Q8</f>
        <v>35</v>
      </c>
      <c r="R8" s="34">
        <f t="shared" si="2"/>
        <v>91</v>
      </c>
      <c r="S8" s="33">
        <f>'外国人（公表）'!S8+'日本人（公表）'!S8</f>
        <v>49</v>
      </c>
      <c r="T8" s="33">
        <f>'外国人（公表）'!T8+'日本人（公表）'!T8</f>
        <v>42</v>
      </c>
      <c r="U8" s="46"/>
      <c r="V8" s="110"/>
      <c r="W8" s="58" t="s">
        <v>474</v>
      </c>
      <c r="X8" s="33">
        <f>'外国人（公表）'!X8+'日本人（公表）'!X8</f>
        <v>369</v>
      </c>
      <c r="Y8" s="34">
        <f t="shared" si="3"/>
        <v>1069</v>
      </c>
      <c r="Z8" s="33">
        <f>'外国人（公表）'!Z8+'日本人（公表）'!Z8</f>
        <v>542</v>
      </c>
      <c r="AA8" s="33">
        <f>'外国人（公表）'!AA8+'日本人（公表）'!AA8</f>
        <v>527</v>
      </c>
      <c r="AB8" s="51"/>
      <c r="AC8" s="115"/>
      <c r="AD8" s="59" t="s">
        <v>430</v>
      </c>
      <c r="AE8" s="33">
        <f>'外国人（公表）'!AE8+'日本人（公表）'!AE8</f>
        <v>69</v>
      </c>
      <c r="AF8" s="34">
        <f t="shared" si="4"/>
        <v>159</v>
      </c>
      <c r="AG8" s="33">
        <f>'外国人（公表）'!AG8+'日本人（公表）'!AG8</f>
        <v>74</v>
      </c>
      <c r="AH8" s="33">
        <f>'外国人（公表）'!AH8+'日本人（公表）'!AH8</f>
        <v>85</v>
      </c>
      <c r="AI8" s="60"/>
      <c r="AJ8" s="110"/>
      <c r="AK8" s="61" t="s">
        <v>138</v>
      </c>
      <c r="AL8" s="33">
        <f>'外国人（公表）'!AL8+'日本人（公表）'!AL8</f>
        <v>122</v>
      </c>
      <c r="AM8" s="34">
        <f t="shared" si="5"/>
        <v>338</v>
      </c>
      <c r="AN8" s="33">
        <f>'外国人（公表）'!AN8+'日本人（公表）'!AN8</f>
        <v>173</v>
      </c>
      <c r="AO8" s="33">
        <f>'外国人（公表）'!AO8+'日本人（公表）'!AO8</f>
        <v>165</v>
      </c>
      <c r="AP8" s="60"/>
      <c r="AQ8" s="110"/>
      <c r="AR8" s="58" t="s">
        <v>212</v>
      </c>
      <c r="AS8" s="33">
        <f>'外国人（公表）'!AS8+'日本人（公表）'!AS8</f>
        <v>238</v>
      </c>
      <c r="AT8" s="34">
        <f t="shared" si="6"/>
        <v>572</v>
      </c>
      <c r="AU8" s="33">
        <f>'外国人（公表）'!AU8+'日本人（公表）'!AU8</f>
        <v>295</v>
      </c>
      <c r="AV8" s="33">
        <f>'外国人（公表）'!AV8+'日本人（公表）'!AV8</f>
        <v>277</v>
      </c>
      <c r="AW8" s="60"/>
      <c r="AX8" s="110"/>
      <c r="AY8" s="58" t="s">
        <v>158</v>
      </c>
      <c r="AZ8" s="33">
        <f>'外国人（公表）'!AZ8+'日本人（公表）'!AZ8</f>
        <v>75</v>
      </c>
      <c r="BA8" s="34">
        <f t="shared" si="7"/>
        <v>187</v>
      </c>
      <c r="BB8" s="33">
        <f>'外国人（公表）'!BB8+'日本人（公表）'!BB8</f>
        <v>91</v>
      </c>
      <c r="BC8" s="33">
        <f>'外国人（公表）'!BC8+'日本人（公表）'!BC8</f>
        <v>96</v>
      </c>
      <c r="BD8" s="60"/>
      <c r="BE8" s="110"/>
      <c r="BF8" s="58" t="s">
        <v>22</v>
      </c>
      <c r="BG8" s="33">
        <f>'外国人（公表）'!BG8+'日本人（公表）'!BG8</f>
        <v>129</v>
      </c>
      <c r="BH8" s="34">
        <f t="shared" si="8"/>
        <v>218</v>
      </c>
      <c r="BI8" s="33">
        <f>'外国人（公表）'!BI8+'日本人（公表）'!BI8</f>
        <v>103</v>
      </c>
      <c r="BJ8" s="33">
        <f>'外国人（公表）'!BJ8+'日本人（公表）'!BJ8</f>
        <v>115</v>
      </c>
      <c r="BK8" s="60"/>
      <c r="BL8" s="110"/>
      <c r="BM8" s="58" t="s">
        <v>450</v>
      </c>
      <c r="BN8" s="33">
        <f>'外国人（公表）'!BN8+'日本人（公表）'!BN8</f>
        <v>93</v>
      </c>
      <c r="BO8" s="34">
        <f t="shared" si="9"/>
        <v>228</v>
      </c>
      <c r="BP8" s="33">
        <f>'外国人（公表）'!BP8+'日本人（公表）'!BP8</f>
        <v>108</v>
      </c>
      <c r="BQ8" s="33">
        <f>'外国人（公表）'!BQ8+'日本人（公表）'!BQ8</f>
        <v>120</v>
      </c>
      <c r="BR8" s="60"/>
      <c r="BS8" s="124" t="str">
        <f>AX52</f>
        <v>岩出山地域合計</v>
      </c>
      <c r="BT8" s="124"/>
      <c r="BU8" s="56">
        <f>AZ52</f>
        <v>4101</v>
      </c>
      <c r="BV8" s="56">
        <f>BA52</f>
        <v>9994</v>
      </c>
      <c r="BW8" s="56">
        <f>BB52</f>
        <v>4957</v>
      </c>
      <c r="BX8" s="56">
        <f>BC52</f>
        <v>5037</v>
      </c>
    </row>
    <row r="9" spans="1:76" s="54" customFormat="1" ht="13.5" customHeight="1" x14ac:dyDescent="0.15">
      <c r="A9" s="100"/>
      <c r="B9" s="39" t="s">
        <v>330</v>
      </c>
      <c r="C9" s="33">
        <f>'外国人（公表）'!C9+'日本人（公表）'!C9</f>
        <v>250</v>
      </c>
      <c r="D9" s="34">
        <f t="shared" si="0"/>
        <v>573</v>
      </c>
      <c r="E9" s="33">
        <f>'外国人（公表）'!E9+'日本人（公表）'!E9</f>
        <v>278</v>
      </c>
      <c r="F9" s="33">
        <f>'外国人（公表）'!F9+'日本人（公表）'!F9</f>
        <v>295</v>
      </c>
      <c r="G9" s="46"/>
      <c r="H9" s="100"/>
      <c r="I9" s="39" t="s">
        <v>363</v>
      </c>
      <c r="J9" s="33">
        <f>'外国人（公表）'!J9+'日本人（公表）'!J9</f>
        <v>375</v>
      </c>
      <c r="K9" s="34">
        <f t="shared" si="1"/>
        <v>878</v>
      </c>
      <c r="L9" s="33">
        <f>'外国人（公表）'!L9+'日本人（公表）'!L9</f>
        <v>429</v>
      </c>
      <c r="M9" s="33">
        <f>'外国人（公表）'!M9+'日本人（公表）'!M9</f>
        <v>449</v>
      </c>
      <c r="N9" s="46"/>
      <c r="O9" s="110"/>
      <c r="P9" s="58" t="s">
        <v>385</v>
      </c>
      <c r="Q9" s="33">
        <f>'外国人（公表）'!Q9+'日本人（公表）'!Q9</f>
        <v>52</v>
      </c>
      <c r="R9" s="34">
        <f t="shared" si="2"/>
        <v>147</v>
      </c>
      <c r="S9" s="33">
        <f>'外国人（公表）'!S9+'日本人（公表）'!S9</f>
        <v>75</v>
      </c>
      <c r="T9" s="33">
        <f>'外国人（公表）'!T9+'日本人（公表）'!T9</f>
        <v>72</v>
      </c>
      <c r="U9" s="46"/>
      <c r="V9" s="110"/>
      <c r="W9" s="58" t="s">
        <v>417</v>
      </c>
      <c r="X9" s="33">
        <f>'外国人（公表）'!X9+'日本人（公表）'!X9</f>
        <v>83</v>
      </c>
      <c r="Y9" s="34">
        <f t="shared" ref="Y9:Y18" si="10">SUM(Z9:AA9)</f>
        <v>232</v>
      </c>
      <c r="Z9" s="33">
        <f>'外国人（公表）'!Z9+'日本人（公表）'!Z9</f>
        <v>112</v>
      </c>
      <c r="AA9" s="33">
        <f>'外国人（公表）'!AA9+'日本人（公表）'!AA9</f>
        <v>120</v>
      </c>
      <c r="AB9" s="51"/>
      <c r="AC9" s="115"/>
      <c r="AD9" s="59" t="s">
        <v>431</v>
      </c>
      <c r="AE9" s="33">
        <f>'外国人（公表）'!AE9+'日本人（公表）'!AE9</f>
        <v>96</v>
      </c>
      <c r="AF9" s="34">
        <f t="shared" si="4"/>
        <v>259</v>
      </c>
      <c r="AG9" s="33">
        <f>'外国人（公表）'!AG9+'日本人（公表）'!AG9</f>
        <v>125</v>
      </c>
      <c r="AH9" s="33">
        <f>'外国人（公表）'!AH9+'日本人（公表）'!AH9</f>
        <v>134</v>
      </c>
      <c r="AI9" s="60"/>
      <c r="AJ9" s="110"/>
      <c r="AK9" s="61" t="s">
        <v>442</v>
      </c>
      <c r="AL9" s="33">
        <f>'外国人（公表）'!AL9+'日本人（公表）'!AL9</f>
        <v>100</v>
      </c>
      <c r="AM9" s="34">
        <f t="shared" si="5"/>
        <v>291</v>
      </c>
      <c r="AN9" s="33">
        <f>'外国人（公表）'!AN9+'日本人（公表）'!AN9</f>
        <v>151</v>
      </c>
      <c r="AO9" s="33">
        <f>'外国人（公表）'!AO9+'日本人（公表）'!AO9</f>
        <v>140</v>
      </c>
      <c r="AP9" s="60"/>
      <c r="AQ9" s="110"/>
      <c r="AR9" s="58" t="s">
        <v>214</v>
      </c>
      <c r="AS9" s="33">
        <f>'外国人（公表）'!AS9+'日本人（公表）'!AS9</f>
        <v>126</v>
      </c>
      <c r="AT9" s="34">
        <f t="shared" si="6"/>
        <v>345</v>
      </c>
      <c r="AU9" s="33">
        <f>'外国人（公表）'!AU9+'日本人（公表）'!AU9</f>
        <v>177</v>
      </c>
      <c r="AV9" s="33">
        <f>'外国人（公表）'!AV9+'日本人（公表）'!AV9</f>
        <v>168</v>
      </c>
      <c r="AW9" s="60"/>
      <c r="AX9" s="110"/>
      <c r="AY9" s="58" t="s">
        <v>159</v>
      </c>
      <c r="AZ9" s="33">
        <f>'外国人（公表）'!AZ9+'日本人（公表）'!AZ9</f>
        <v>38</v>
      </c>
      <c r="BA9" s="34">
        <f t="shared" si="7"/>
        <v>109</v>
      </c>
      <c r="BB9" s="33">
        <f>'外国人（公表）'!BB9+'日本人（公表）'!BB9</f>
        <v>62</v>
      </c>
      <c r="BC9" s="33">
        <f>'外国人（公表）'!BC9+'日本人（公表）'!BC9</f>
        <v>47</v>
      </c>
      <c r="BD9" s="60"/>
      <c r="BE9" s="110"/>
      <c r="BF9" s="58" t="s">
        <v>23</v>
      </c>
      <c r="BG9" s="33">
        <f>'外国人（公表）'!BG9+'日本人（公表）'!BG9</f>
        <v>98</v>
      </c>
      <c r="BH9" s="34">
        <f t="shared" si="8"/>
        <v>214</v>
      </c>
      <c r="BI9" s="33">
        <f>'外国人（公表）'!BI9+'日本人（公表）'!BI9</f>
        <v>106</v>
      </c>
      <c r="BJ9" s="33">
        <f>'外国人（公表）'!BJ9+'日本人（公表）'!BJ9</f>
        <v>108</v>
      </c>
      <c r="BK9" s="60"/>
      <c r="BL9" s="110"/>
      <c r="BM9" s="58" t="s">
        <v>451</v>
      </c>
      <c r="BN9" s="33">
        <f>'外国人（公表）'!BN9+'日本人（公表）'!BN9</f>
        <v>109</v>
      </c>
      <c r="BO9" s="34">
        <f t="shared" si="9"/>
        <v>279</v>
      </c>
      <c r="BP9" s="33">
        <f>'外国人（公表）'!BP9+'日本人（公表）'!BP9</f>
        <v>132</v>
      </c>
      <c r="BQ9" s="33">
        <f>'外国人（公表）'!BQ9+'日本人（公表）'!BQ9</f>
        <v>147</v>
      </c>
      <c r="BR9" s="60"/>
      <c r="BS9" s="124" t="str">
        <f>BE52</f>
        <v>鳴子温泉地域合計</v>
      </c>
      <c r="BT9" s="124"/>
      <c r="BU9" s="56">
        <f>BG52</f>
        <v>2571</v>
      </c>
      <c r="BV9" s="56">
        <f>BH52</f>
        <v>5405</v>
      </c>
      <c r="BW9" s="56">
        <f>BI52</f>
        <v>2594</v>
      </c>
      <c r="BX9" s="56">
        <f>BJ52</f>
        <v>2811</v>
      </c>
    </row>
    <row r="10" spans="1:76" s="54" customFormat="1" ht="13.5" customHeight="1" x14ac:dyDescent="0.15">
      <c r="A10" s="100"/>
      <c r="B10" s="39" t="s">
        <v>471</v>
      </c>
      <c r="C10" s="33">
        <f>'外国人（公表）'!C10+'日本人（公表）'!C10</f>
        <v>135</v>
      </c>
      <c r="D10" s="34">
        <f t="shared" si="0"/>
        <v>266</v>
      </c>
      <c r="E10" s="33">
        <f>'外国人（公表）'!E10+'日本人（公表）'!E10</f>
        <v>129</v>
      </c>
      <c r="F10" s="33">
        <f>'外国人（公表）'!F10+'日本人（公表）'!F10</f>
        <v>137</v>
      </c>
      <c r="G10" s="46"/>
      <c r="H10" s="100"/>
      <c r="I10" s="39" t="s">
        <v>364</v>
      </c>
      <c r="J10" s="33">
        <f>'外国人（公表）'!J10+'日本人（公表）'!J10</f>
        <v>361</v>
      </c>
      <c r="K10" s="34">
        <f t="shared" si="1"/>
        <v>938</v>
      </c>
      <c r="L10" s="33">
        <f>'外国人（公表）'!L10+'日本人（公表）'!L10</f>
        <v>489</v>
      </c>
      <c r="M10" s="33">
        <f>'外国人（公表）'!M10+'日本人（公表）'!M10</f>
        <v>449</v>
      </c>
      <c r="N10" s="46"/>
      <c r="O10" s="110"/>
      <c r="P10" s="58" t="s">
        <v>386</v>
      </c>
      <c r="Q10" s="33">
        <f>'外国人（公表）'!Q10+'日本人（公表）'!Q10</f>
        <v>82</v>
      </c>
      <c r="R10" s="34">
        <f t="shared" si="2"/>
        <v>208</v>
      </c>
      <c r="S10" s="33">
        <f>'外国人（公表）'!S10+'日本人（公表）'!S10</f>
        <v>105</v>
      </c>
      <c r="T10" s="33">
        <f>'外国人（公表）'!T10+'日本人（公表）'!T10</f>
        <v>103</v>
      </c>
      <c r="U10" s="46"/>
      <c r="V10" s="110"/>
      <c r="W10" s="58" t="s">
        <v>114</v>
      </c>
      <c r="X10" s="33">
        <f>'外国人（公表）'!X10+'日本人（公表）'!X10</f>
        <v>115</v>
      </c>
      <c r="Y10" s="34">
        <f t="shared" si="10"/>
        <v>297</v>
      </c>
      <c r="Z10" s="33">
        <f>'外国人（公表）'!Z10+'日本人（公表）'!Z10</f>
        <v>143</v>
      </c>
      <c r="AA10" s="33">
        <f>'外国人（公表）'!AA10+'日本人（公表）'!AA10</f>
        <v>154</v>
      </c>
      <c r="AB10" s="51"/>
      <c r="AC10" s="115"/>
      <c r="AD10" s="59" t="s">
        <v>432</v>
      </c>
      <c r="AE10" s="33">
        <f>'外国人（公表）'!AE10+'日本人（公表）'!AE10</f>
        <v>216</v>
      </c>
      <c r="AF10" s="34">
        <f t="shared" si="4"/>
        <v>440</v>
      </c>
      <c r="AG10" s="33">
        <f>'外国人（公表）'!AG10+'日本人（公表）'!AG10</f>
        <v>199</v>
      </c>
      <c r="AH10" s="33">
        <f>'外国人（公表）'!AH10+'日本人（公表）'!AH10</f>
        <v>241</v>
      </c>
      <c r="AI10" s="60"/>
      <c r="AJ10" s="110"/>
      <c r="AK10" s="61" t="s">
        <v>139</v>
      </c>
      <c r="AL10" s="33">
        <f>'外国人（公表）'!AL10+'日本人（公表）'!AL10</f>
        <v>105</v>
      </c>
      <c r="AM10" s="34">
        <f t="shared" si="5"/>
        <v>325</v>
      </c>
      <c r="AN10" s="33">
        <f>'外国人（公表）'!AN10+'日本人（公表）'!AN10</f>
        <v>166</v>
      </c>
      <c r="AO10" s="33">
        <f>'外国人（公表）'!AO10+'日本人（公表）'!AO10</f>
        <v>159</v>
      </c>
      <c r="AP10" s="60"/>
      <c r="AQ10" s="110"/>
      <c r="AR10" s="58" t="s">
        <v>217</v>
      </c>
      <c r="AS10" s="33">
        <f>'外国人（公表）'!AS10+'日本人（公表）'!AS10</f>
        <v>141</v>
      </c>
      <c r="AT10" s="34">
        <f t="shared" si="6"/>
        <v>370</v>
      </c>
      <c r="AU10" s="33">
        <f>'外国人（公表）'!AU10+'日本人（公表）'!AU10</f>
        <v>187</v>
      </c>
      <c r="AV10" s="33">
        <f>'外国人（公表）'!AV10+'日本人（公表）'!AV10</f>
        <v>183</v>
      </c>
      <c r="AW10" s="60"/>
      <c r="AX10" s="110"/>
      <c r="AY10" s="58" t="s">
        <v>160</v>
      </c>
      <c r="AZ10" s="33">
        <f>'外国人（公表）'!AZ10+'日本人（公表）'!AZ10</f>
        <v>37</v>
      </c>
      <c r="BA10" s="34">
        <f t="shared" si="7"/>
        <v>109</v>
      </c>
      <c r="BB10" s="33">
        <f>'外国人（公表）'!BB10+'日本人（公表）'!BB10</f>
        <v>58</v>
      </c>
      <c r="BC10" s="33">
        <f>'外国人（公表）'!BC10+'日本人（公表）'!BC10</f>
        <v>51</v>
      </c>
      <c r="BD10" s="60"/>
      <c r="BE10" s="110"/>
      <c r="BF10" s="58" t="s">
        <v>24</v>
      </c>
      <c r="BG10" s="33">
        <f>'外国人（公表）'!BG10+'日本人（公表）'!BG10</f>
        <v>114</v>
      </c>
      <c r="BH10" s="34">
        <f t="shared" si="8"/>
        <v>195</v>
      </c>
      <c r="BI10" s="33">
        <f>'外国人（公表）'!BI10+'日本人（公表）'!BI10</f>
        <v>90</v>
      </c>
      <c r="BJ10" s="33">
        <f>'外国人（公表）'!BJ10+'日本人（公表）'!BJ10</f>
        <v>105</v>
      </c>
      <c r="BK10" s="60"/>
      <c r="BL10" s="110"/>
      <c r="BM10" s="58" t="s">
        <v>80</v>
      </c>
      <c r="BN10" s="33">
        <f>'外国人（公表）'!BN10+'日本人（公表）'!BN10</f>
        <v>81</v>
      </c>
      <c r="BO10" s="34">
        <f t="shared" si="9"/>
        <v>209</v>
      </c>
      <c r="BP10" s="33">
        <f>'外国人（公表）'!BP10+'日本人（公表）'!BP10</f>
        <v>107</v>
      </c>
      <c r="BQ10" s="33">
        <f>'外国人（公表）'!BQ10+'日本人（公表）'!BQ10</f>
        <v>102</v>
      </c>
      <c r="BR10" s="60"/>
      <c r="BS10" s="124" t="str">
        <f>BL52</f>
        <v>田尻地域合計</v>
      </c>
      <c r="BT10" s="124"/>
      <c r="BU10" s="56">
        <f>BN52</f>
        <v>3591</v>
      </c>
      <c r="BV10" s="56">
        <f>BO52</f>
        <v>10132</v>
      </c>
      <c r="BW10" s="56">
        <f>BP52</f>
        <v>5014</v>
      </c>
      <c r="BX10" s="56">
        <f>BQ52</f>
        <v>5118</v>
      </c>
    </row>
    <row r="11" spans="1:76" s="54" customFormat="1" ht="13.5" customHeight="1" x14ac:dyDescent="0.15">
      <c r="A11" s="100"/>
      <c r="B11" s="39" t="s">
        <v>219</v>
      </c>
      <c r="C11" s="33">
        <f>'外国人（公表）'!C11+'日本人（公表）'!C11</f>
        <v>37</v>
      </c>
      <c r="D11" s="34">
        <f t="shared" si="0"/>
        <v>64</v>
      </c>
      <c r="E11" s="33">
        <f>'外国人（公表）'!E11+'日本人（公表）'!E11</f>
        <v>40</v>
      </c>
      <c r="F11" s="33">
        <f>'外国人（公表）'!F11+'日本人（公表）'!F11</f>
        <v>24</v>
      </c>
      <c r="G11" s="46"/>
      <c r="H11" s="100"/>
      <c r="I11" s="39" t="s">
        <v>365</v>
      </c>
      <c r="J11" s="33">
        <f>'外国人（公表）'!J11+'日本人（公表）'!J11</f>
        <v>297</v>
      </c>
      <c r="K11" s="34">
        <f t="shared" si="1"/>
        <v>606</v>
      </c>
      <c r="L11" s="33">
        <f>'外国人（公表）'!L11+'日本人（公表）'!L11</f>
        <v>290</v>
      </c>
      <c r="M11" s="33">
        <f>'外国人（公表）'!M11+'日本人（公表）'!M11</f>
        <v>316</v>
      </c>
      <c r="N11" s="46"/>
      <c r="O11" s="110"/>
      <c r="P11" s="58" t="s">
        <v>387</v>
      </c>
      <c r="Q11" s="33">
        <f>'外国人（公表）'!Q11+'日本人（公表）'!Q11</f>
        <v>124</v>
      </c>
      <c r="R11" s="34">
        <f t="shared" si="2"/>
        <v>360</v>
      </c>
      <c r="S11" s="33">
        <f>'外国人（公表）'!S11+'日本人（公表）'!S11</f>
        <v>173</v>
      </c>
      <c r="T11" s="33">
        <f>'外国人（公表）'!T11+'日本人（公表）'!T11</f>
        <v>187</v>
      </c>
      <c r="U11" s="46"/>
      <c r="V11" s="110"/>
      <c r="W11" s="58" t="s">
        <v>213</v>
      </c>
      <c r="X11" s="33">
        <f>'外国人（公表）'!X11+'日本人（公表）'!X11</f>
        <v>129</v>
      </c>
      <c r="Y11" s="34">
        <f t="shared" si="10"/>
        <v>325</v>
      </c>
      <c r="Z11" s="33">
        <f>'外国人（公表）'!Z11+'日本人（公表）'!Z11</f>
        <v>168</v>
      </c>
      <c r="AA11" s="33">
        <f>'外国人（公表）'!AA11+'日本人（公表）'!AA11</f>
        <v>157</v>
      </c>
      <c r="AB11" s="51"/>
      <c r="AC11" s="115"/>
      <c r="AD11" s="59" t="s">
        <v>433</v>
      </c>
      <c r="AE11" s="33">
        <f>'外国人（公表）'!AE11+'日本人（公表）'!AE11</f>
        <v>50</v>
      </c>
      <c r="AF11" s="34">
        <f t="shared" si="4"/>
        <v>123</v>
      </c>
      <c r="AG11" s="33">
        <f>'外国人（公表）'!AG11+'日本人（公表）'!AG11</f>
        <v>62</v>
      </c>
      <c r="AH11" s="33">
        <f>'外国人（公表）'!AH11+'日本人（公表）'!AH11</f>
        <v>61</v>
      </c>
      <c r="AI11" s="60"/>
      <c r="AJ11" s="110"/>
      <c r="AK11" s="61" t="s">
        <v>443</v>
      </c>
      <c r="AL11" s="33">
        <f>'外国人（公表）'!AL11+'日本人（公表）'!AL11</f>
        <v>90</v>
      </c>
      <c r="AM11" s="34">
        <f t="shared" si="5"/>
        <v>206</v>
      </c>
      <c r="AN11" s="33">
        <f>'外国人（公表）'!AN11+'日本人（公表）'!AN11</f>
        <v>88</v>
      </c>
      <c r="AO11" s="33">
        <f>'外国人（公表）'!AO11+'日本人（公表）'!AO11</f>
        <v>118</v>
      </c>
      <c r="AP11" s="60"/>
      <c r="AQ11" s="110"/>
      <c r="AR11" s="63" t="s">
        <v>220</v>
      </c>
      <c r="AS11" s="33">
        <f>'外国人（公表）'!AS11+'日本人（公表）'!AS11</f>
        <v>52</v>
      </c>
      <c r="AT11" s="34">
        <f t="shared" si="6"/>
        <v>174</v>
      </c>
      <c r="AU11" s="33">
        <f>'外国人（公表）'!AU11+'日本人（公表）'!AU11</f>
        <v>92</v>
      </c>
      <c r="AV11" s="33">
        <f>'外国人（公表）'!AV11+'日本人（公表）'!AV11</f>
        <v>82</v>
      </c>
      <c r="AW11" s="60"/>
      <c r="AX11" s="110"/>
      <c r="AY11" s="58" t="s">
        <v>161</v>
      </c>
      <c r="AZ11" s="33">
        <f>'外国人（公表）'!AZ11+'日本人（公表）'!AZ11</f>
        <v>61</v>
      </c>
      <c r="BA11" s="34">
        <f t="shared" si="7"/>
        <v>171</v>
      </c>
      <c r="BB11" s="33">
        <f>'外国人（公表）'!BB11+'日本人（公表）'!BB11</f>
        <v>86</v>
      </c>
      <c r="BC11" s="33">
        <f>'外国人（公表）'!BC11+'日本人（公表）'!BC11</f>
        <v>85</v>
      </c>
      <c r="BD11" s="60"/>
      <c r="BE11" s="110"/>
      <c r="BF11" s="58" t="s">
        <v>25</v>
      </c>
      <c r="BG11" s="33">
        <f>'外国人（公表）'!BG11+'日本人（公表）'!BG11</f>
        <v>125</v>
      </c>
      <c r="BH11" s="34">
        <f t="shared" si="8"/>
        <v>217</v>
      </c>
      <c r="BI11" s="33">
        <f>'外国人（公表）'!BI11+'日本人（公表）'!BI11</f>
        <v>105</v>
      </c>
      <c r="BJ11" s="33">
        <f>'外国人（公表）'!BJ11+'日本人（公表）'!BJ11</f>
        <v>112</v>
      </c>
      <c r="BK11" s="60"/>
      <c r="BL11" s="110"/>
      <c r="BM11" s="58" t="s">
        <v>452</v>
      </c>
      <c r="BN11" s="33">
        <f>'外国人（公表）'!BN11+'日本人（公表）'!BN11</f>
        <v>92</v>
      </c>
      <c r="BO11" s="34">
        <f t="shared" si="9"/>
        <v>238</v>
      </c>
      <c r="BP11" s="33">
        <f>'外国人（公表）'!BP11+'日本人（公表）'!BP11</f>
        <v>112</v>
      </c>
      <c r="BQ11" s="33">
        <f>'外国人（公表）'!BQ11+'日本人（公表）'!BQ11</f>
        <v>126</v>
      </c>
      <c r="BR11" s="60"/>
      <c r="BS11" s="124" t="s">
        <v>3</v>
      </c>
      <c r="BT11" s="124"/>
      <c r="BU11" s="124">
        <f>SUM(BU4:BU10)</f>
        <v>52411</v>
      </c>
      <c r="BV11" s="124">
        <f>SUM(BV4:BV10)</f>
        <v>127176</v>
      </c>
      <c r="BW11" s="124">
        <f>SUM(BW4:BW10)</f>
        <v>62493</v>
      </c>
      <c r="BX11" s="124">
        <f>SUM(BX4:BX10)</f>
        <v>64683</v>
      </c>
    </row>
    <row r="12" spans="1:76" s="54" customFormat="1" ht="13.5" customHeight="1" x14ac:dyDescent="0.15">
      <c r="A12" s="100"/>
      <c r="B12" s="39" t="s">
        <v>331</v>
      </c>
      <c r="C12" s="33">
        <f>'外国人（公表）'!C12+'日本人（公表）'!C12</f>
        <v>115</v>
      </c>
      <c r="D12" s="34">
        <f t="shared" si="0"/>
        <v>264</v>
      </c>
      <c r="E12" s="33">
        <f>'外国人（公表）'!E12+'日本人（公表）'!E12</f>
        <v>120</v>
      </c>
      <c r="F12" s="33">
        <f>'外国人（公表）'!F12+'日本人（公表）'!F12</f>
        <v>144</v>
      </c>
      <c r="G12" s="46"/>
      <c r="H12" s="100"/>
      <c r="I12" s="39" t="s">
        <v>366</v>
      </c>
      <c r="J12" s="33">
        <f>'外国人（公表）'!J12+'日本人（公表）'!J12</f>
        <v>389</v>
      </c>
      <c r="K12" s="34">
        <f t="shared" si="1"/>
        <v>900</v>
      </c>
      <c r="L12" s="33">
        <f>'外国人（公表）'!L12+'日本人（公表）'!L12</f>
        <v>454</v>
      </c>
      <c r="M12" s="33">
        <f>'外国人（公表）'!M12+'日本人（公表）'!M12</f>
        <v>446</v>
      </c>
      <c r="N12" s="46"/>
      <c r="O12" s="110"/>
      <c r="P12" s="58" t="s">
        <v>388</v>
      </c>
      <c r="Q12" s="33">
        <f>'外国人（公表）'!Q12+'日本人（公表）'!Q12</f>
        <v>70</v>
      </c>
      <c r="R12" s="34">
        <f t="shared" si="2"/>
        <v>166</v>
      </c>
      <c r="S12" s="33">
        <f>'外国人（公表）'!S12+'日本人（公表）'!S12</f>
        <v>87</v>
      </c>
      <c r="T12" s="33">
        <f>'外国人（公表）'!T12+'日本人（公表）'!T12</f>
        <v>79</v>
      </c>
      <c r="U12" s="46"/>
      <c r="V12" s="110"/>
      <c r="W12" s="58" t="s">
        <v>115</v>
      </c>
      <c r="X12" s="33">
        <f>'外国人（公表）'!X12+'日本人（公表）'!X12</f>
        <v>124</v>
      </c>
      <c r="Y12" s="34">
        <f t="shared" si="10"/>
        <v>371</v>
      </c>
      <c r="Z12" s="33">
        <f>'外国人（公表）'!Z12+'日本人（公表）'!Z12</f>
        <v>189</v>
      </c>
      <c r="AA12" s="33">
        <f>'外国人（公表）'!AA12+'日本人（公表）'!AA12</f>
        <v>182</v>
      </c>
      <c r="AB12" s="64"/>
      <c r="AC12" s="115"/>
      <c r="AD12" s="59" t="s">
        <v>153</v>
      </c>
      <c r="AE12" s="33">
        <f>'外国人（公表）'!AE12+'日本人（公表）'!AE12</f>
        <v>41</v>
      </c>
      <c r="AF12" s="34">
        <f t="shared" si="4"/>
        <v>89</v>
      </c>
      <c r="AG12" s="33">
        <f>'外国人（公表）'!AG12+'日本人（公表）'!AG12</f>
        <v>45</v>
      </c>
      <c r="AH12" s="33">
        <f>'外国人（公表）'!AH12+'日本人（公表）'!AH12</f>
        <v>44</v>
      </c>
      <c r="AI12" s="60"/>
      <c r="AJ12" s="110"/>
      <c r="AK12" s="61" t="s">
        <v>222</v>
      </c>
      <c r="AL12" s="33">
        <f>'外国人（公表）'!AL12+'日本人（公表）'!AL12</f>
        <v>270</v>
      </c>
      <c r="AM12" s="34">
        <f t="shared" si="5"/>
        <v>670</v>
      </c>
      <c r="AN12" s="33">
        <f>'外国人（公表）'!AN12+'日本人（公表）'!AN12</f>
        <v>341</v>
      </c>
      <c r="AO12" s="33">
        <f>'外国人（公表）'!AO12+'日本人（公表）'!AO12</f>
        <v>329</v>
      </c>
      <c r="AP12" s="60"/>
      <c r="AQ12" s="110"/>
      <c r="AR12" s="58" t="s">
        <v>223</v>
      </c>
      <c r="AS12" s="33">
        <f>'外国人（公表）'!AS12+'日本人（公表）'!AS12</f>
        <v>166</v>
      </c>
      <c r="AT12" s="34">
        <f t="shared" si="6"/>
        <v>482</v>
      </c>
      <c r="AU12" s="33">
        <f>'外国人（公表）'!AU12+'日本人（公表）'!AU12</f>
        <v>243</v>
      </c>
      <c r="AV12" s="33">
        <f>'外国人（公表）'!AV12+'日本人（公表）'!AV12</f>
        <v>239</v>
      </c>
      <c r="AW12" s="60"/>
      <c r="AX12" s="110"/>
      <c r="AY12" s="58" t="s">
        <v>162</v>
      </c>
      <c r="AZ12" s="33">
        <f>'外国人（公表）'!AZ12+'日本人（公表）'!AZ12</f>
        <v>77</v>
      </c>
      <c r="BA12" s="34">
        <f t="shared" si="7"/>
        <v>242</v>
      </c>
      <c r="BB12" s="33">
        <f>'外国人（公表）'!BB12+'日本人（公表）'!BB12</f>
        <v>127</v>
      </c>
      <c r="BC12" s="33">
        <f>'外国人（公表）'!BC12+'日本人（公表）'!BC12</f>
        <v>115</v>
      </c>
      <c r="BD12" s="60"/>
      <c r="BE12" s="110"/>
      <c r="BF12" s="58" t="s">
        <v>26</v>
      </c>
      <c r="BG12" s="33">
        <f>'外国人（公表）'!BG12+'日本人（公表）'!BG12</f>
        <v>95</v>
      </c>
      <c r="BH12" s="34">
        <f t="shared" si="8"/>
        <v>169</v>
      </c>
      <c r="BI12" s="33">
        <f>'外国人（公表）'!BI12+'日本人（公表）'!BI12</f>
        <v>82</v>
      </c>
      <c r="BJ12" s="33">
        <f>'外国人（公表）'!BJ12+'日本人（公表）'!BJ12</f>
        <v>87</v>
      </c>
      <c r="BK12" s="60"/>
      <c r="BL12" s="110"/>
      <c r="BM12" s="58" t="s">
        <v>176</v>
      </c>
      <c r="BN12" s="33">
        <f>'外国人（公表）'!BN12+'日本人（公表）'!BN12</f>
        <v>206</v>
      </c>
      <c r="BO12" s="34">
        <f t="shared" si="9"/>
        <v>472</v>
      </c>
      <c r="BP12" s="33">
        <f>'外国人（公表）'!BP12+'日本人（公表）'!BP12</f>
        <v>224</v>
      </c>
      <c r="BQ12" s="33">
        <f>'外国人（公表）'!BQ12+'日本人（公表）'!BQ12</f>
        <v>248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332</v>
      </c>
      <c r="C13" s="33">
        <f>'外国人（公表）'!C13+'日本人（公表）'!C13</f>
        <v>367</v>
      </c>
      <c r="D13" s="34">
        <f t="shared" si="0"/>
        <v>839</v>
      </c>
      <c r="E13" s="33">
        <f>'外国人（公表）'!E13+'日本人（公表）'!E13</f>
        <v>397</v>
      </c>
      <c r="F13" s="33">
        <f>'外国人（公表）'!F13+'日本人（公表）'!F13</f>
        <v>442</v>
      </c>
      <c r="G13" s="46"/>
      <c r="H13" s="100"/>
      <c r="I13" s="39" t="s">
        <v>367</v>
      </c>
      <c r="J13" s="33">
        <f>'外国人（公表）'!J13+'日本人（公表）'!J13</f>
        <v>397</v>
      </c>
      <c r="K13" s="34">
        <f t="shared" si="1"/>
        <v>923</v>
      </c>
      <c r="L13" s="33">
        <f>'外国人（公表）'!L13+'日本人（公表）'!L13</f>
        <v>452</v>
      </c>
      <c r="M13" s="33">
        <f>'外国人（公表）'!M13+'日本人（公表）'!M13</f>
        <v>471</v>
      </c>
      <c r="N13" s="46"/>
      <c r="O13" s="110"/>
      <c r="P13" s="65" t="s">
        <v>389</v>
      </c>
      <c r="Q13" s="33">
        <f>'外国人（公表）'!Q13+'日本人（公表）'!Q13</f>
        <v>137</v>
      </c>
      <c r="R13" s="34">
        <f t="shared" si="2"/>
        <v>393</v>
      </c>
      <c r="S13" s="33">
        <f>'外国人（公表）'!S13+'日本人（公表）'!S13</f>
        <v>200</v>
      </c>
      <c r="T13" s="33">
        <f>'外国人（公表）'!T13+'日本人（公表）'!T13</f>
        <v>193</v>
      </c>
      <c r="U13" s="46"/>
      <c r="V13" s="110"/>
      <c r="W13" s="58" t="s">
        <v>116</v>
      </c>
      <c r="X13" s="33">
        <f>'外国人（公表）'!X13+'日本人（公表）'!X13</f>
        <v>151</v>
      </c>
      <c r="Y13" s="34">
        <f t="shared" si="10"/>
        <v>437</v>
      </c>
      <c r="Z13" s="33">
        <f>'外国人（公表）'!Z13+'日本人（公表）'!Z13</f>
        <v>214</v>
      </c>
      <c r="AA13" s="33">
        <f>'外国人（公表）'!AA13+'日本人（公表）'!AA13</f>
        <v>223</v>
      </c>
      <c r="AB13" s="51"/>
      <c r="AC13" s="115"/>
      <c r="AD13" s="59" t="s">
        <v>126</v>
      </c>
      <c r="AE13" s="33">
        <f>'外国人（公表）'!AE13+'日本人（公表）'!AE13</f>
        <v>39</v>
      </c>
      <c r="AF13" s="34">
        <f t="shared" si="4"/>
        <v>114</v>
      </c>
      <c r="AG13" s="33">
        <f>'外国人（公表）'!AG13+'日本人（公表）'!AG13</f>
        <v>54</v>
      </c>
      <c r="AH13" s="33">
        <f>'外国人（公表）'!AH13+'日本人（公表）'!AH13</f>
        <v>60</v>
      </c>
      <c r="AI13" s="60"/>
      <c r="AJ13" s="110"/>
      <c r="AK13" s="84" t="s">
        <v>444</v>
      </c>
      <c r="AL13" s="33">
        <f>'外国人（公表）'!AL13+'日本人（公表）'!AL13</f>
        <v>257</v>
      </c>
      <c r="AM13" s="34">
        <f t="shared" si="5"/>
        <v>649</v>
      </c>
      <c r="AN13" s="33">
        <f>'外国人（公表）'!AN13+'日本人（公表）'!AN13</f>
        <v>330</v>
      </c>
      <c r="AO13" s="33">
        <f>'外国人（公表）'!AO13+'日本人（公表）'!AO13</f>
        <v>319</v>
      </c>
      <c r="AP13" s="60"/>
      <c r="AQ13" s="110"/>
      <c r="AR13" s="58" t="s">
        <v>224</v>
      </c>
      <c r="AS13" s="33">
        <f>'外国人（公表）'!AS13+'日本人（公表）'!AS13</f>
        <v>130</v>
      </c>
      <c r="AT13" s="34">
        <f t="shared" si="6"/>
        <v>260</v>
      </c>
      <c r="AU13" s="33">
        <f>'外国人（公表）'!AU13+'日本人（公表）'!AU13</f>
        <v>106</v>
      </c>
      <c r="AV13" s="33">
        <f>'外国人（公表）'!AV13+'日本人（公表）'!AV13</f>
        <v>154</v>
      </c>
      <c r="AW13" s="60"/>
      <c r="AX13" s="111"/>
      <c r="AY13" s="88" t="s">
        <v>46</v>
      </c>
      <c r="AZ13" s="34">
        <f>SUM(AZ6:AZ12)</f>
        <v>397</v>
      </c>
      <c r="BA13" s="34">
        <f>SUM(BA6:BA12)</f>
        <v>1076</v>
      </c>
      <c r="BB13" s="34">
        <f>SUM(BB6:BB12)</f>
        <v>560</v>
      </c>
      <c r="BC13" s="34">
        <f>SUM(BC6:BC12)</f>
        <v>516</v>
      </c>
      <c r="BD13" s="60"/>
      <c r="BE13" s="110"/>
      <c r="BF13" s="58" t="s">
        <v>225</v>
      </c>
      <c r="BG13" s="33">
        <f>'外国人（公表）'!BG13+'日本人（公表）'!BG13</f>
        <v>237</v>
      </c>
      <c r="BH13" s="34">
        <f t="shared" si="8"/>
        <v>424</v>
      </c>
      <c r="BI13" s="33">
        <f>'外国人（公表）'!BI13+'日本人（公表）'!BI13</f>
        <v>188</v>
      </c>
      <c r="BJ13" s="33">
        <f>'外国人（公表）'!BJ13+'日本人（公表）'!BJ13</f>
        <v>236</v>
      </c>
      <c r="BK13" s="60"/>
      <c r="BL13" s="110"/>
      <c r="BM13" s="58" t="s">
        <v>177</v>
      </c>
      <c r="BN13" s="33">
        <f>'外国人（公表）'!BN13+'日本人（公表）'!BN13</f>
        <v>89</v>
      </c>
      <c r="BO13" s="34">
        <f t="shared" si="9"/>
        <v>297</v>
      </c>
      <c r="BP13" s="33">
        <f>'外国人（公表）'!BP13+'日本人（公表）'!BP13</f>
        <v>149</v>
      </c>
      <c r="BQ13" s="33">
        <f>'外国人（公表）'!BQ13+'日本人（公表）'!BQ13</f>
        <v>148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333</v>
      </c>
      <c r="C14" s="33">
        <f>'外国人（公表）'!C14+'日本人（公表）'!C14</f>
        <v>279</v>
      </c>
      <c r="D14" s="34">
        <f t="shared" si="0"/>
        <v>635</v>
      </c>
      <c r="E14" s="33">
        <f>'外国人（公表）'!E14+'日本人（公表）'!E14</f>
        <v>308</v>
      </c>
      <c r="F14" s="33">
        <f>'外国人（公表）'!F14+'日本人（公表）'!F14</f>
        <v>327</v>
      </c>
      <c r="G14" s="46"/>
      <c r="H14" s="100"/>
      <c r="I14" s="39" t="s">
        <v>368</v>
      </c>
      <c r="J14" s="33">
        <f>'外国人（公表）'!J14+'日本人（公表）'!J14</f>
        <v>490</v>
      </c>
      <c r="K14" s="34">
        <f t="shared" si="1"/>
        <v>1020</v>
      </c>
      <c r="L14" s="33">
        <f>'外国人（公表）'!L14+'日本人（公表）'!L14</f>
        <v>502</v>
      </c>
      <c r="M14" s="33">
        <f>'外国人（公表）'!M14+'日本人（公表）'!M14</f>
        <v>518</v>
      </c>
      <c r="N14" s="46"/>
      <c r="O14" s="110"/>
      <c r="P14" s="58" t="s">
        <v>390</v>
      </c>
      <c r="Q14" s="33">
        <f>'外国人（公表）'!Q14+'日本人（公表）'!Q14</f>
        <v>77</v>
      </c>
      <c r="R14" s="34">
        <f t="shared" si="2"/>
        <v>201</v>
      </c>
      <c r="S14" s="33">
        <f>'外国人（公表）'!S14+'日本人（公表）'!S14</f>
        <v>101</v>
      </c>
      <c r="T14" s="33">
        <f>'外国人（公表）'!T14+'日本人（公表）'!T14</f>
        <v>100</v>
      </c>
      <c r="U14" s="46"/>
      <c r="V14" s="110"/>
      <c r="W14" s="58" t="s">
        <v>418</v>
      </c>
      <c r="X14" s="33">
        <f>'外国人（公表）'!X14+'日本人（公表）'!X14</f>
        <v>237</v>
      </c>
      <c r="Y14" s="34">
        <f t="shared" si="10"/>
        <v>583</v>
      </c>
      <c r="Z14" s="33">
        <f>'外国人（公表）'!Z14+'日本人（公表）'!Z14</f>
        <v>276</v>
      </c>
      <c r="AA14" s="33">
        <f>'外国人（公表）'!AA14+'日本人（公表）'!AA14</f>
        <v>307</v>
      </c>
      <c r="AB14" s="51"/>
      <c r="AC14" s="115"/>
      <c r="AD14" s="59" t="s">
        <v>127</v>
      </c>
      <c r="AE14" s="33">
        <f>'外国人（公表）'!AE14+'日本人（公表）'!AE14</f>
        <v>115</v>
      </c>
      <c r="AF14" s="34">
        <f t="shared" si="4"/>
        <v>302</v>
      </c>
      <c r="AG14" s="33">
        <f>'外国人（公表）'!AG14+'日本人（公表）'!AG14</f>
        <v>147</v>
      </c>
      <c r="AH14" s="33">
        <f>'外国人（公表）'!AH14+'日本人（公表）'!AH14</f>
        <v>155</v>
      </c>
      <c r="AI14" s="60"/>
      <c r="AJ14" s="110"/>
      <c r="AK14" s="61" t="s">
        <v>226</v>
      </c>
      <c r="AL14" s="33">
        <f>'外国人（公表）'!AL14+'日本人（公表）'!AL14</f>
        <v>226</v>
      </c>
      <c r="AM14" s="34">
        <f t="shared" si="5"/>
        <v>531</v>
      </c>
      <c r="AN14" s="33">
        <f>'外国人（公表）'!AN14+'日本人（公表）'!AN14</f>
        <v>249</v>
      </c>
      <c r="AO14" s="33">
        <f>'外国人（公表）'!AO14+'日本人（公表）'!AO14</f>
        <v>282</v>
      </c>
      <c r="AP14" s="60"/>
      <c r="AQ14" s="110"/>
      <c r="AR14" s="58" t="s">
        <v>227</v>
      </c>
      <c r="AS14" s="33">
        <f>'外国人（公表）'!AS14+'日本人（公表）'!AS14</f>
        <v>103</v>
      </c>
      <c r="AT14" s="34">
        <f t="shared" si="6"/>
        <v>232</v>
      </c>
      <c r="AU14" s="33">
        <f>'外国人（公表）'!AU14+'日本人（公表）'!AU14</f>
        <v>105</v>
      </c>
      <c r="AV14" s="33">
        <f>'外国人（公表）'!AV14+'日本人（公表）'!AV14</f>
        <v>127</v>
      </c>
      <c r="AW14" s="60"/>
      <c r="AX14" s="109" t="s">
        <v>321</v>
      </c>
      <c r="AY14" s="57" t="s">
        <v>163</v>
      </c>
      <c r="AZ14" s="33">
        <f>'外国人（公表）'!AZ14+'日本人（公表）'!AZ14</f>
        <v>21</v>
      </c>
      <c r="BA14" s="34">
        <f>SUM(BB14:BC14)</f>
        <v>49</v>
      </c>
      <c r="BB14" s="33">
        <f>'外国人（公表）'!BB14+'日本人（公表）'!BB14</f>
        <v>28</v>
      </c>
      <c r="BC14" s="33">
        <f>'外国人（公表）'!BC14+'日本人（公表）'!BC14</f>
        <v>21</v>
      </c>
      <c r="BD14" s="60"/>
      <c r="BE14" s="110"/>
      <c r="BF14" s="58" t="s">
        <v>27</v>
      </c>
      <c r="BG14" s="33">
        <f>'外国人（公表）'!BG14+'日本人（公表）'!BG14</f>
        <v>161</v>
      </c>
      <c r="BH14" s="34">
        <f t="shared" si="8"/>
        <v>373</v>
      </c>
      <c r="BI14" s="33">
        <f>'外国人（公表）'!BI14+'日本人（公表）'!BI14</f>
        <v>171</v>
      </c>
      <c r="BJ14" s="33">
        <f>'外国人（公表）'!BJ14+'日本人（公表）'!BJ14</f>
        <v>202</v>
      </c>
      <c r="BK14" s="60"/>
      <c r="BL14" s="110"/>
      <c r="BM14" s="58" t="s">
        <v>228</v>
      </c>
      <c r="BN14" s="33">
        <f>'外国人（公表）'!BN14+'日本人（公表）'!BN14</f>
        <v>38</v>
      </c>
      <c r="BO14" s="34">
        <f t="shared" si="9"/>
        <v>88</v>
      </c>
      <c r="BP14" s="33">
        <f>'外国人（公表）'!BP14+'日本人（公表）'!BP14</f>
        <v>40</v>
      </c>
      <c r="BQ14" s="33">
        <f>'外国人（公表）'!BQ14+'日本人（公表）'!BQ14</f>
        <v>48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459</v>
      </c>
      <c r="D15" s="34">
        <f t="shared" si="0"/>
        <v>1112</v>
      </c>
      <c r="E15" s="33">
        <f>'外国人（公表）'!E15+'日本人（公表）'!E15</f>
        <v>524</v>
      </c>
      <c r="F15" s="33">
        <f>'外国人（公表）'!F15+'日本人（公表）'!F15</f>
        <v>588</v>
      </c>
      <c r="G15" s="46"/>
      <c r="H15" s="100"/>
      <c r="I15" s="39" t="s">
        <v>369</v>
      </c>
      <c r="J15" s="33">
        <f>'外国人（公表）'!J15+'日本人（公表）'!J15</f>
        <v>352</v>
      </c>
      <c r="K15" s="34">
        <f t="shared" si="1"/>
        <v>830</v>
      </c>
      <c r="L15" s="33">
        <f>'外国人（公表）'!L15+'日本人（公表）'!L15</f>
        <v>403</v>
      </c>
      <c r="M15" s="33">
        <f>'外国人（公表）'!M15+'日本人（公表）'!M15</f>
        <v>427</v>
      </c>
      <c r="N15" s="46"/>
      <c r="O15" s="110"/>
      <c r="P15" s="57" t="s">
        <v>391</v>
      </c>
      <c r="Q15" s="33">
        <f>'外国人（公表）'!Q15+'日本人（公表）'!Q15</f>
        <v>89</v>
      </c>
      <c r="R15" s="34">
        <f t="shared" si="2"/>
        <v>229</v>
      </c>
      <c r="S15" s="33">
        <f>'外国人（公表）'!S15+'日本人（公表）'!S15</f>
        <v>107</v>
      </c>
      <c r="T15" s="33">
        <f>'外国人（公表）'!T15+'日本人（公表）'!T15</f>
        <v>122</v>
      </c>
      <c r="U15" s="46"/>
      <c r="V15" s="110"/>
      <c r="W15" s="58" t="s">
        <v>419</v>
      </c>
      <c r="X15" s="33">
        <f>'外国人（公表）'!X15+'日本人（公表）'!X15</f>
        <v>101</v>
      </c>
      <c r="Y15" s="34">
        <f t="shared" si="10"/>
        <v>290</v>
      </c>
      <c r="Z15" s="33">
        <f>'外国人（公表）'!Z15+'日本人（公表）'!Z15</f>
        <v>136</v>
      </c>
      <c r="AA15" s="33">
        <f>'外国人（公表）'!AA15+'日本人（公表）'!AA15</f>
        <v>154</v>
      </c>
      <c r="AB15" s="51"/>
      <c r="AC15" s="115"/>
      <c r="AD15" s="59" t="s">
        <v>128</v>
      </c>
      <c r="AE15" s="33">
        <f>'外国人（公表）'!AE15+'日本人（公表）'!AE15</f>
        <v>150</v>
      </c>
      <c r="AF15" s="34">
        <f t="shared" si="4"/>
        <v>369</v>
      </c>
      <c r="AG15" s="33">
        <f>'外国人（公表）'!AG15+'日本人（公表）'!AG15</f>
        <v>182</v>
      </c>
      <c r="AH15" s="33">
        <f>'外国人（公表）'!AH15+'日本人（公表）'!AH15</f>
        <v>187</v>
      </c>
      <c r="AI15" s="60"/>
      <c r="AJ15" s="110"/>
      <c r="AK15" s="61" t="s">
        <v>140</v>
      </c>
      <c r="AL15" s="33">
        <f>'外国人（公表）'!AL15+'日本人（公表）'!AL15</f>
        <v>131</v>
      </c>
      <c r="AM15" s="34">
        <f t="shared" si="5"/>
        <v>298</v>
      </c>
      <c r="AN15" s="33">
        <f>'外国人（公表）'!AN15+'日本人（公表）'!AN15</f>
        <v>143</v>
      </c>
      <c r="AO15" s="33">
        <f>'外国人（公表）'!AO15+'日本人（公表）'!AO15</f>
        <v>155</v>
      </c>
      <c r="AP15" s="60"/>
      <c r="AQ15" s="111"/>
      <c r="AR15" s="89" t="s">
        <v>46</v>
      </c>
      <c r="AS15" s="29">
        <f>SUM(AS6:AS14)</f>
        <v>1407</v>
      </c>
      <c r="AT15" s="29">
        <f>SUM(AT6:AT14)</f>
        <v>3551</v>
      </c>
      <c r="AU15" s="29">
        <f>SUM(AU6:AU14)</f>
        <v>1735</v>
      </c>
      <c r="AV15" s="29">
        <f>SUM(AV6:AV14)</f>
        <v>1816</v>
      </c>
      <c r="AW15" s="60"/>
      <c r="AX15" s="110"/>
      <c r="AY15" s="58" t="s">
        <v>164</v>
      </c>
      <c r="AZ15" s="33">
        <f>'外国人（公表）'!AZ15+'日本人（公表）'!AZ15</f>
        <v>52</v>
      </c>
      <c r="BA15" s="34">
        <f t="shared" ref="BA15:BA20" si="11">SUM(BB15:BC15)</f>
        <v>146</v>
      </c>
      <c r="BB15" s="33">
        <f>'外国人（公表）'!BB15+'日本人（公表）'!BB15</f>
        <v>75</v>
      </c>
      <c r="BC15" s="33">
        <f>'外国人（公表）'!BC15+'日本人（公表）'!BC15</f>
        <v>71</v>
      </c>
      <c r="BD15" s="60"/>
      <c r="BE15" s="110"/>
      <c r="BF15" s="58" t="s">
        <v>28</v>
      </c>
      <c r="BG15" s="33">
        <f>'外国人（公表）'!BG15+'日本人（公表）'!BG15</f>
        <v>101</v>
      </c>
      <c r="BH15" s="34">
        <f t="shared" si="8"/>
        <v>190</v>
      </c>
      <c r="BI15" s="33">
        <f>'外国人（公表）'!BI15+'日本人（公表）'!BI15</f>
        <v>82</v>
      </c>
      <c r="BJ15" s="33">
        <f>'外国人（公表）'!BJ15+'日本人（公表）'!BJ15</f>
        <v>108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241</v>
      </c>
      <c r="BP15" s="33">
        <f>'外国人（公表）'!BP15+'日本人（公表）'!BP15</f>
        <v>139</v>
      </c>
      <c r="BQ15" s="33">
        <f>'外国人（公表）'!BQ15+'日本人（公表）'!BQ15</f>
        <v>102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334</v>
      </c>
      <c r="C16" s="33">
        <f>'外国人（公表）'!C16+'日本人（公表）'!C16</f>
        <v>435</v>
      </c>
      <c r="D16" s="34">
        <f t="shared" si="0"/>
        <v>1027</v>
      </c>
      <c r="E16" s="33">
        <f>'外国人（公表）'!E16+'日本人（公表）'!E16</f>
        <v>518</v>
      </c>
      <c r="F16" s="33">
        <f>'外国人（公表）'!F16+'日本人（公表）'!F16</f>
        <v>509</v>
      </c>
      <c r="G16" s="46"/>
      <c r="H16" s="100"/>
      <c r="I16" s="39" t="s">
        <v>370</v>
      </c>
      <c r="J16" s="33">
        <f>'外国人（公表）'!J16+'日本人（公表）'!J16</f>
        <v>447</v>
      </c>
      <c r="K16" s="34">
        <f t="shared" si="1"/>
        <v>1046</v>
      </c>
      <c r="L16" s="33">
        <f>'外国人（公表）'!L16+'日本人（公表）'!L16</f>
        <v>493</v>
      </c>
      <c r="M16" s="33">
        <f>'外国人（公表）'!M16+'日本人（公表）'!M16</f>
        <v>553</v>
      </c>
      <c r="N16" s="46"/>
      <c r="O16" s="110"/>
      <c r="P16" s="58" t="s">
        <v>108</v>
      </c>
      <c r="Q16" s="33">
        <f>'外国人（公表）'!Q16+'日本人（公表）'!Q16</f>
        <v>109</v>
      </c>
      <c r="R16" s="34">
        <f t="shared" si="2"/>
        <v>255</v>
      </c>
      <c r="S16" s="33">
        <f>'外国人（公表）'!S16+'日本人（公表）'!S16</f>
        <v>133</v>
      </c>
      <c r="T16" s="33">
        <f>'外国人（公表）'!T16+'日本人（公表）'!T16</f>
        <v>122</v>
      </c>
      <c r="U16" s="46"/>
      <c r="V16" s="110"/>
      <c r="W16" s="58" t="s">
        <v>117</v>
      </c>
      <c r="X16" s="33">
        <f>'外国人（公表）'!X16+'日本人（公表）'!X16</f>
        <v>37</v>
      </c>
      <c r="Y16" s="34">
        <f t="shared" si="10"/>
        <v>104</v>
      </c>
      <c r="Z16" s="33">
        <f>'外国人（公表）'!Z16+'日本人（公表）'!Z16</f>
        <v>47</v>
      </c>
      <c r="AA16" s="33">
        <f>'外国人（公表）'!AA16+'日本人（公表）'!AA16</f>
        <v>57</v>
      </c>
      <c r="AB16" s="51"/>
      <c r="AC16" s="115"/>
      <c r="AD16" s="59" t="s">
        <v>129</v>
      </c>
      <c r="AE16" s="33">
        <f>'外国人（公表）'!AE16+'日本人（公表）'!AE16</f>
        <v>49</v>
      </c>
      <c r="AF16" s="34">
        <f t="shared" si="4"/>
        <v>128</v>
      </c>
      <c r="AG16" s="33">
        <f>'外国人（公表）'!AG16+'日本人（公表）'!AG16</f>
        <v>70</v>
      </c>
      <c r="AH16" s="33">
        <f>'外国人（公表）'!AH16+'日本人（公表）'!AH16</f>
        <v>58</v>
      </c>
      <c r="AI16" s="60"/>
      <c r="AJ16" s="110"/>
      <c r="AK16" s="61" t="s">
        <v>229</v>
      </c>
      <c r="AL16" s="33">
        <f>'外国人（公表）'!AL16+'日本人（公表）'!AL16</f>
        <v>445</v>
      </c>
      <c r="AM16" s="34">
        <f t="shared" si="5"/>
        <v>1162</v>
      </c>
      <c r="AN16" s="33">
        <f>'外国人（公表）'!AN16+'日本人（公表）'!AN16</f>
        <v>600</v>
      </c>
      <c r="AO16" s="33">
        <f>'外国人（公表）'!AO16+'日本人（公表）'!AO16</f>
        <v>562</v>
      </c>
      <c r="AP16" s="60"/>
      <c r="AQ16" s="109" t="s">
        <v>317</v>
      </c>
      <c r="AR16" s="58" t="s">
        <v>230</v>
      </c>
      <c r="AS16" s="33">
        <f>'外国人（公表）'!AS16+'日本人（公表）'!AS16</f>
        <v>264</v>
      </c>
      <c r="AT16" s="34">
        <f>SUM(AU16:AV16)</f>
        <v>596</v>
      </c>
      <c r="AU16" s="33">
        <f>'外国人（公表）'!AU16+'日本人（公表）'!AU16</f>
        <v>302</v>
      </c>
      <c r="AV16" s="33">
        <f>'外国人（公表）'!AV16+'日本人（公表）'!AV16</f>
        <v>294</v>
      </c>
      <c r="AW16" s="60"/>
      <c r="AX16" s="110"/>
      <c r="AY16" s="58" t="s">
        <v>165</v>
      </c>
      <c r="AZ16" s="33">
        <f>'外国人（公表）'!AZ16+'日本人（公表）'!AZ16</f>
        <v>72</v>
      </c>
      <c r="BA16" s="34">
        <f t="shared" si="11"/>
        <v>168</v>
      </c>
      <c r="BB16" s="33">
        <f>'外国人（公表）'!BB16+'日本人（公表）'!BB16</f>
        <v>77</v>
      </c>
      <c r="BC16" s="33">
        <f>'外国人（公表）'!BC16+'日本人（公表）'!BC16</f>
        <v>91</v>
      </c>
      <c r="BD16" s="60"/>
      <c r="BE16" s="111"/>
      <c r="BF16" s="89" t="s">
        <v>46</v>
      </c>
      <c r="BG16" s="36">
        <f>SUM(BG6:BG15)</f>
        <v>1264</v>
      </c>
      <c r="BH16" s="36">
        <f>SUM(BH6:BH15)</f>
        <v>2405</v>
      </c>
      <c r="BI16" s="36">
        <f>SUM(BI6:BI15)</f>
        <v>1129</v>
      </c>
      <c r="BJ16" s="36">
        <f>SUM(BJ6:BJ15)</f>
        <v>1276</v>
      </c>
      <c r="BK16" s="60"/>
      <c r="BL16" s="110"/>
      <c r="BM16" s="58" t="s">
        <v>453</v>
      </c>
      <c r="BN16" s="33">
        <f>'外国人（公表）'!BN16+'日本人（公表）'!BN16</f>
        <v>34</v>
      </c>
      <c r="BO16" s="34">
        <f t="shared" si="9"/>
        <v>121</v>
      </c>
      <c r="BP16" s="33">
        <f>'外国人（公表）'!BP16+'日本人（公表）'!BP16</f>
        <v>54</v>
      </c>
      <c r="BQ16" s="33">
        <f>'外国人（公表）'!BQ16+'日本人（公表）'!BQ16</f>
        <v>67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335</v>
      </c>
      <c r="C17" s="33">
        <f>'外国人（公表）'!C17+'日本人（公表）'!C17</f>
        <v>288</v>
      </c>
      <c r="D17" s="34">
        <f t="shared" si="0"/>
        <v>602</v>
      </c>
      <c r="E17" s="33">
        <f>'外国人（公表）'!E17+'日本人（公表）'!E17</f>
        <v>300</v>
      </c>
      <c r="F17" s="33">
        <f>'外国人（公表）'!F17+'日本人（公表）'!F17</f>
        <v>302</v>
      </c>
      <c r="G17" s="46"/>
      <c r="H17" s="100"/>
      <c r="I17" s="39" t="s">
        <v>371</v>
      </c>
      <c r="J17" s="33">
        <f>'外国人（公表）'!J17+'日本人（公表）'!J17</f>
        <v>496</v>
      </c>
      <c r="K17" s="34">
        <f t="shared" si="1"/>
        <v>1267</v>
      </c>
      <c r="L17" s="33">
        <f>'外国人（公表）'!L17+'日本人（公表）'!L17</f>
        <v>625</v>
      </c>
      <c r="M17" s="33">
        <f>'外国人（公表）'!M17+'日本人（公表）'!M17</f>
        <v>642</v>
      </c>
      <c r="N17" s="46"/>
      <c r="O17" s="111"/>
      <c r="P17" s="89" t="s">
        <v>46</v>
      </c>
      <c r="Q17" s="38">
        <f>SUM(Q6:Q16)</f>
        <v>910</v>
      </c>
      <c r="R17" s="38">
        <f>SUM(R6:R16)</f>
        <v>2436</v>
      </c>
      <c r="S17" s="38">
        <f>SUM(S6:S16)</f>
        <v>1221</v>
      </c>
      <c r="T17" s="38">
        <f>SUM(T6:T16)</f>
        <v>1215</v>
      </c>
      <c r="U17" s="46"/>
      <c r="V17" s="110"/>
      <c r="W17" s="58" t="s">
        <v>118</v>
      </c>
      <c r="X17" s="33">
        <f>'外国人（公表）'!X17+'日本人（公表）'!X17</f>
        <v>26</v>
      </c>
      <c r="Y17" s="34">
        <f t="shared" si="10"/>
        <v>86</v>
      </c>
      <c r="Z17" s="33">
        <f>'外国人（公表）'!Z17+'日本人（公表）'!Z17</f>
        <v>45</v>
      </c>
      <c r="AA17" s="33">
        <f>'外国人（公表）'!AA17+'日本人（公表）'!AA17</f>
        <v>41</v>
      </c>
      <c r="AB17" s="51"/>
      <c r="AC17" s="115"/>
      <c r="AD17" s="59" t="s">
        <v>130</v>
      </c>
      <c r="AE17" s="33">
        <f>'外国人（公表）'!AE17+'日本人（公表）'!AE17</f>
        <v>50</v>
      </c>
      <c r="AF17" s="34">
        <f t="shared" si="4"/>
        <v>153</v>
      </c>
      <c r="AG17" s="33">
        <f>'外国人（公表）'!AG17+'日本人（公表）'!AG17</f>
        <v>77</v>
      </c>
      <c r="AH17" s="33">
        <f>'外国人（公表）'!AH17+'日本人（公表）'!AH17</f>
        <v>76</v>
      </c>
      <c r="AI17" s="60"/>
      <c r="AJ17" s="110"/>
      <c r="AK17" s="61" t="s">
        <v>445</v>
      </c>
      <c r="AL17" s="33">
        <f>'外国人（公表）'!AL17+'日本人（公表）'!AL17</f>
        <v>233</v>
      </c>
      <c r="AM17" s="34">
        <f t="shared" si="5"/>
        <v>644</v>
      </c>
      <c r="AN17" s="33">
        <f>'外国人（公表）'!AN17+'日本人（公表）'!AN17</f>
        <v>310</v>
      </c>
      <c r="AO17" s="33">
        <f>'外国人（公表）'!AO17+'日本人（公表）'!AO17</f>
        <v>334</v>
      </c>
      <c r="AP17" s="60"/>
      <c r="AQ17" s="110"/>
      <c r="AR17" s="58" t="s">
        <v>231</v>
      </c>
      <c r="AS17" s="33">
        <f>'外国人（公表）'!AS17+'日本人（公表）'!AS17</f>
        <v>208</v>
      </c>
      <c r="AT17" s="34">
        <f t="shared" ref="AT17:AT23" si="12">SUM(AU17:AV17)</f>
        <v>524</v>
      </c>
      <c r="AU17" s="33">
        <f>'外国人（公表）'!AU17+'日本人（公表）'!AU17</f>
        <v>244</v>
      </c>
      <c r="AV17" s="33">
        <f>'外国人（公表）'!AV17+'日本人（公表）'!AV17</f>
        <v>280</v>
      </c>
      <c r="AW17" s="60"/>
      <c r="AX17" s="110"/>
      <c r="AY17" s="58" t="s">
        <v>166</v>
      </c>
      <c r="AZ17" s="33">
        <f>'外国人（公表）'!AZ17+'日本人（公表）'!AZ17</f>
        <v>120</v>
      </c>
      <c r="BA17" s="34">
        <f t="shared" si="11"/>
        <v>259</v>
      </c>
      <c r="BB17" s="33">
        <f>'外国人（公表）'!BB17+'日本人（公表）'!BB17</f>
        <v>129</v>
      </c>
      <c r="BC17" s="33">
        <f>'外国人（公表）'!BC17+'日本人（公表）'!BC17</f>
        <v>130</v>
      </c>
      <c r="BD17" s="60"/>
      <c r="BE17" s="109" t="s">
        <v>323</v>
      </c>
      <c r="BF17" s="58" t="s">
        <v>29</v>
      </c>
      <c r="BG17" s="33">
        <f>'外国人（公表）'!BG17+'日本人（公表）'!BG17</f>
        <v>128</v>
      </c>
      <c r="BH17" s="34">
        <f>SUM(BI17:BJ17)</f>
        <v>226</v>
      </c>
      <c r="BI17" s="33">
        <f>'外国人（公表）'!BI17+'日本人（公表）'!BI17</f>
        <v>99</v>
      </c>
      <c r="BJ17" s="33">
        <f>'外国人（公表）'!BJ17+'日本人（公表）'!BJ17</f>
        <v>127</v>
      </c>
      <c r="BK17" s="60"/>
      <c r="BL17" s="110"/>
      <c r="BM17" s="58" t="s">
        <v>454</v>
      </c>
      <c r="BN17" s="33">
        <f>'外国人（公表）'!BN17+'日本人（公表）'!BN17</f>
        <v>52</v>
      </c>
      <c r="BO17" s="34">
        <f t="shared" si="9"/>
        <v>132</v>
      </c>
      <c r="BP17" s="33">
        <f>'外国人（公表）'!BP17+'日本人（公表）'!BP17</f>
        <v>74</v>
      </c>
      <c r="BQ17" s="33">
        <f>'外国人（公表）'!BQ17+'日本人（公表）'!BQ17</f>
        <v>58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336</v>
      </c>
      <c r="C18" s="33">
        <f>'外国人（公表）'!C18+'日本人（公表）'!C18</f>
        <v>31</v>
      </c>
      <c r="D18" s="34">
        <f t="shared" si="0"/>
        <v>67</v>
      </c>
      <c r="E18" s="33">
        <f>'外国人（公表）'!E18+'日本人（公表）'!E18</f>
        <v>28</v>
      </c>
      <c r="F18" s="33">
        <f>'外国人（公表）'!F18+'日本人（公表）'!F18</f>
        <v>39</v>
      </c>
      <c r="G18" s="46"/>
      <c r="H18" s="100"/>
      <c r="I18" s="39" t="s">
        <v>372</v>
      </c>
      <c r="J18" s="33">
        <f>'外国人（公表）'!J18+'日本人（公表）'!J18</f>
        <v>401</v>
      </c>
      <c r="K18" s="34">
        <f t="shared" si="1"/>
        <v>973</v>
      </c>
      <c r="L18" s="33">
        <f>'外国人（公表）'!L18+'日本人（公表）'!L18</f>
        <v>467</v>
      </c>
      <c r="M18" s="33">
        <f>'外国人（公表）'!M18+'日本人（公表）'!M18</f>
        <v>506</v>
      </c>
      <c r="N18" s="46"/>
      <c r="O18" s="109" t="s">
        <v>279</v>
      </c>
      <c r="P18" s="58" t="s">
        <v>392</v>
      </c>
      <c r="Q18" s="33">
        <f>'外国人（公表）'!Q18+'日本人（公表）'!Q18</f>
        <v>45</v>
      </c>
      <c r="R18" s="34">
        <f>SUM(S18:T18)</f>
        <v>134</v>
      </c>
      <c r="S18" s="33">
        <f>'外国人（公表）'!S18+'日本人（公表）'!S18</f>
        <v>66</v>
      </c>
      <c r="T18" s="33">
        <f>'外国人（公表）'!T18+'日本人（公表）'!T18</f>
        <v>68</v>
      </c>
      <c r="U18" s="46"/>
      <c r="V18" s="110"/>
      <c r="W18" s="65" t="s">
        <v>420</v>
      </c>
      <c r="X18" s="33">
        <f>'外国人（公表）'!X18+'日本人（公表）'!X18</f>
        <v>27</v>
      </c>
      <c r="Y18" s="34">
        <f t="shared" si="10"/>
        <v>71</v>
      </c>
      <c r="Z18" s="33">
        <f>'外国人（公表）'!Z18+'日本人（公表）'!Z18</f>
        <v>37</v>
      </c>
      <c r="AA18" s="33">
        <f>'外国人（公表）'!AA18+'日本人（公表）'!AA18</f>
        <v>34</v>
      </c>
      <c r="AB18" s="51"/>
      <c r="AC18" s="115"/>
      <c r="AD18" s="59" t="s">
        <v>131</v>
      </c>
      <c r="AE18" s="33">
        <f>'外国人（公表）'!AE18+'日本人（公表）'!AE18</f>
        <v>26</v>
      </c>
      <c r="AF18" s="34">
        <f t="shared" si="4"/>
        <v>73</v>
      </c>
      <c r="AG18" s="33">
        <f>'外国人（公表）'!AG18+'日本人（公表）'!AG18</f>
        <v>38</v>
      </c>
      <c r="AH18" s="33">
        <f>'外国人（公表）'!AH18+'日本人（公表）'!AH18</f>
        <v>35</v>
      </c>
      <c r="AI18" s="60"/>
      <c r="AJ18" s="110"/>
      <c r="AK18" s="61" t="s">
        <v>141</v>
      </c>
      <c r="AL18" s="33">
        <f>'外国人（公表）'!AL18+'日本人（公表）'!AL18</f>
        <v>75</v>
      </c>
      <c r="AM18" s="34">
        <f t="shared" si="5"/>
        <v>229</v>
      </c>
      <c r="AN18" s="33">
        <f>'外国人（公表）'!AN18+'日本人（公表）'!AN18</f>
        <v>118</v>
      </c>
      <c r="AO18" s="33">
        <f>'外国人（公表）'!AO18+'日本人（公表）'!AO18</f>
        <v>111</v>
      </c>
      <c r="AP18" s="60"/>
      <c r="AQ18" s="110"/>
      <c r="AR18" s="58" t="s">
        <v>232</v>
      </c>
      <c r="AS18" s="33">
        <f>'外国人（公表）'!AS18+'日本人（公表）'!AS18</f>
        <v>172</v>
      </c>
      <c r="AT18" s="34">
        <f t="shared" si="12"/>
        <v>438</v>
      </c>
      <c r="AU18" s="33">
        <f>'外国人（公表）'!AU18+'日本人（公表）'!AU18</f>
        <v>203</v>
      </c>
      <c r="AV18" s="33">
        <f>'外国人（公表）'!AV18+'日本人（公表）'!AV18</f>
        <v>235</v>
      </c>
      <c r="AW18" s="60"/>
      <c r="AX18" s="110"/>
      <c r="AY18" s="61" t="s">
        <v>247</v>
      </c>
      <c r="AZ18" s="33">
        <f>'外国人（公表）'!AZ18+'日本人（公表）'!AZ18</f>
        <v>115</v>
      </c>
      <c r="BA18" s="34">
        <f t="shared" si="11"/>
        <v>257</v>
      </c>
      <c r="BB18" s="33">
        <f>'外国人（公表）'!BB18+'日本人（公表）'!BB18</f>
        <v>132</v>
      </c>
      <c r="BC18" s="33">
        <f>'外国人（公表）'!BC18+'日本人（公表）'!BC18</f>
        <v>125</v>
      </c>
      <c r="BD18" s="60"/>
      <c r="BE18" s="110"/>
      <c r="BF18" s="58" t="s">
        <v>47</v>
      </c>
      <c r="BG18" s="33">
        <f>'外国人（公表）'!BG18+'日本人（公表）'!BG18</f>
        <v>28</v>
      </c>
      <c r="BH18" s="34">
        <f t="shared" ref="BH18:BH27" si="13">SUM(BI18:BJ18)</f>
        <v>53</v>
      </c>
      <c r="BI18" s="33">
        <f>'外国人（公表）'!BI18+'日本人（公表）'!BI18</f>
        <v>29</v>
      </c>
      <c r="BJ18" s="33">
        <f>'外国人（公表）'!BJ18+'日本人（公表）'!BJ18</f>
        <v>24</v>
      </c>
      <c r="BK18" s="60"/>
      <c r="BL18" s="110"/>
      <c r="BM18" s="58" t="s">
        <v>455</v>
      </c>
      <c r="BN18" s="33">
        <f>'外国人（公表）'!BN18+'日本人（公表）'!BN18</f>
        <v>72</v>
      </c>
      <c r="BO18" s="34">
        <f t="shared" si="9"/>
        <v>214</v>
      </c>
      <c r="BP18" s="33">
        <f>'外国人（公表）'!BP18+'日本人（公表）'!BP18</f>
        <v>99</v>
      </c>
      <c r="BQ18" s="33">
        <f>'外国人（公表）'!BQ18+'日本人（公表）'!BQ18</f>
        <v>115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337</v>
      </c>
      <c r="C19" s="33">
        <f>'外国人（公表）'!C19+'日本人（公表）'!C19</f>
        <v>56</v>
      </c>
      <c r="D19" s="34">
        <f t="shared" si="0"/>
        <v>129</v>
      </c>
      <c r="E19" s="33">
        <f>'外国人（公表）'!E19+'日本人（公表）'!E19</f>
        <v>59</v>
      </c>
      <c r="F19" s="33">
        <f>'外国人（公表）'!F19+'日本人（公表）'!F19</f>
        <v>70</v>
      </c>
      <c r="G19" s="46"/>
      <c r="H19" s="100"/>
      <c r="I19" s="39" t="s">
        <v>373</v>
      </c>
      <c r="J19" s="33">
        <f>'外国人（公表）'!J19+'日本人（公表）'!J19</f>
        <v>424</v>
      </c>
      <c r="K19" s="34">
        <f t="shared" si="1"/>
        <v>948</v>
      </c>
      <c r="L19" s="33">
        <f>'外国人（公表）'!L19+'日本人（公表）'!L19</f>
        <v>472</v>
      </c>
      <c r="M19" s="33">
        <f>'外国人（公表）'!M19+'日本人（公表）'!M19</f>
        <v>476</v>
      </c>
      <c r="N19" s="46"/>
      <c r="O19" s="110"/>
      <c r="P19" s="58" t="s">
        <v>393</v>
      </c>
      <c r="Q19" s="33">
        <f>'外国人（公表）'!Q19+'日本人（公表）'!Q19</f>
        <v>63</v>
      </c>
      <c r="R19" s="34">
        <f t="shared" ref="R19:R27" si="14">SUM(S19:T19)</f>
        <v>180</v>
      </c>
      <c r="S19" s="33">
        <f>'外国人（公表）'!S19+'日本人（公表）'!S19</f>
        <v>93</v>
      </c>
      <c r="T19" s="33">
        <f>'外国人（公表）'!T19+'日本人（公表）'!T19</f>
        <v>87</v>
      </c>
      <c r="U19" s="46"/>
      <c r="V19" s="111"/>
      <c r="W19" s="89" t="s">
        <v>46</v>
      </c>
      <c r="X19" s="38">
        <f>SUM(X6:X18)</f>
        <v>2119</v>
      </c>
      <c r="Y19" s="38">
        <f>SUM(Y6:Y18)</f>
        <v>5594</v>
      </c>
      <c r="Z19" s="38">
        <f>SUM(Z6:Z18)</f>
        <v>2819</v>
      </c>
      <c r="AA19" s="38">
        <f>SUM(AA6:AA18)</f>
        <v>2775</v>
      </c>
      <c r="AB19" s="51"/>
      <c r="AC19" s="115"/>
      <c r="AD19" s="59" t="s">
        <v>154</v>
      </c>
      <c r="AE19" s="33">
        <f>'外国人（公表）'!AE19+'日本人（公表）'!AE19</f>
        <v>188</v>
      </c>
      <c r="AF19" s="34">
        <f t="shared" si="4"/>
        <v>503</v>
      </c>
      <c r="AG19" s="33">
        <f>'外国人（公表）'!AG19+'日本人（公表）'!AG19</f>
        <v>242</v>
      </c>
      <c r="AH19" s="33">
        <f>'外国人（公表）'!AH19+'日本人（公表）'!AH19</f>
        <v>261</v>
      </c>
      <c r="AI19" s="60"/>
      <c r="AJ19" s="110"/>
      <c r="AK19" s="61" t="s">
        <v>142</v>
      </c>
      <c r="AL19" s="33">
        <f>'外国人（公表）'!AL19+'日本人（公表）'!AL19</f>
        <v>50</v>
      </c>
      <c r="AM19" s="34">
        <f t="shared" si="5"/>
        <v>167</v>
      </c>
      <c r="AN19" s="33">
        <f>'外国人（公表）'!AN19+'日本人（公表）'!AN19</f>
        <v>81</v>
      </c>
      <c r="AO19" s="33">
        <f>'外国人（公表）'!AO19+'日本人（公表）'!AO19</f>
        <v>86</v>
      </c>
      <c r="AP19" s="60"/>
      <c r="AQ19" s="110"/>
      <c r="AR19" s="58" t="s">
        <v>233</v>
      </c>
      <c r="AS19" s="33">
        <f>'外国人（公表）'!AS19+'日本人（公表）'!AS19</f>
        <v>146</v>
      </c>
      <c r="AT19" s="34">
        <f t="shared" si="12"/>
        <v>343</v>
      </c>
      <c r="AU19" s="33">
        <f>'外国人（公表）'!AU19+'日本人（公表）'!AU19</f>
        <v>163</v>
      </c>
      <c r="AV19" s="33">
        <f>'外国人（公表）'!AV19+'日本人（公表）'!AV19</f>
        <v>180</v>
      </c>
      <c r="AW19" s="60"/>
      <c r="AX19" s="110"/>
      <c r="AY19" s="61" t="s">
        <v>167</v>
      </c>
      <c r="AZ19" s="33">
        <f>'外国人（公表）'!AZ19+'日本人（公表）'!AZ19</f>
        <v>85</v>
      </c>
      <c r="BA19" s="34">
        <f t="shared" si="11"/>
        <v>234</v>
      </c>
      <c r="BB19" s="33">
        <f>'外国人（公表）'!BB19+'日本人（公表）'!BB19</f>
        <v>123</v>
      </c>
      <c r="BC19" s="33">
        <f>'外国人（公表）'!BC19+'日本人（公表）'!BC19</f>
        <v>111</v>
      </c>
      <c r="BD19" s="60"/>
      <c r="BE19" s="110"/>
      <c r="BF19" s="58" t="s">
        <v>30</v>
      </c>
      <c r="BG19" s="33">
        <f>'外国人（公表）'!BG19+'日本人（公表）'!BG19</f>
        <v>22</v>
      </c>
      <c r="BH19" s="34">
        <f t="shared" si="13"/>
        <v>50</v>
      </c>
      <c r="BI19" s="33">
        <f>'外国人（公表）'!BI19+'日本人（公表）'!BI19</f>
        <v>29</v>
      </c>
      <c r="BJ19" s="33">
        <f>'外国人（公表）'!BJ19+'日本人（公表）'!BJ19</f>
        <v>21</v>
      </c>
      <c r="BK19" s="60"/>
      <c r="BL19" s="110"/>
      <c r="BM19" s="58" t="s">
        <v>178</v>
      </c>
      <c r="BN19" s="33">
        <f>'外国人（公表）'!BN19+'日本人（公表）'!BN19</f>
        <v>60</v>
      </c>
      <c r="BO19" s="34">
        <f t="shared" si="9"/>
        <v>220</v>
      </c>
      <c r="BP19" s="33">
        <f>'外国人（公表）'!BP19+'日本人（公表）'!BP19</f>
        <v>107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338</v>
      </c>
      <c r="C20" s="33">
        <f>'外国人（公表）'!C20+'日本人（公表）'!C20</f>
        <v>325</v>
      </c>
      <c r="D20" s="34">
        <f t="shared" si="0"/>
        <v>626</v>
      </c>
      <c r="E20" s="33">
        <f>'外国人（公表）'!E20+'日本人（公表）'!E20</f>
        <v>307</v>
      </c>
      <c r="F20" s="33">
        <f>'外国人（公表）'!F20+'日本人（公表）'!F20</f>
        <v>319</v>
      </c>
      <c r="G20" s="46"/>
      <c r="H20" s="100"/>
      <c r="I20" s="39" t="s">
        <v>98</v>
      </c>
      <c r="J20" s="33">
        <f>'外国人（公表）'!J20+'日本人（公表）'!J20</f>
        <v>398</v>
      </c>
      <c r="K20" s="34">
        <f t="shared" si="1"/>
        <v>758</v>
      </c>
      <c r="L20" s="33">
        <f>'外国人（公表）'!L20+'日本人（公表）'!L20</f>
        <v>405</v>
      </c>
      <c r="M20" s="33">
        <f>'外国人（公表）'!M20+'日本人（公表）'!M20</f>
        <v>353</v>
      </c>
      <c r="N20" s="46"/>
      <c r="O20" s="110"/>
      <c r="P20" s="58" t="s">
        <v>394</v>
      </c>
      <c r="Q20" s="33">
        <f>'外国人（公表）'!Q20+'日本人（公表）'!Q20</f>
        <v>71</v>
      </c>
      <c r="R20" s="34">
        <f t="shared" si="14"/>
        <v>194</v>
      </c>
      <c r="S20" s="33">
        <f>'外国人（公表）'!S20+'日本人（公表）'!S20</f>
        <v>106</v>
      </c>
      <c r="T20" s="33">
        <f>'外国人（公表）'!T20+'日本人（公表）'!T20</f>
        <v>88</v>
      </c>
      <c r="U20" s="46"/>
      <c r="V20" s="109" t="s">
        <v>283</v>
      </c>
      <c r="W20" s="58" t="s">
        <v>119</v>
      </c>
      <c r="X20" s="33">
        <f>'外国人（公表）'!X20+'日本人（公表）'!X20</f>
        <v>64</v>
      </c>
      <c r="Y20" s="34">
        <f>SUM(Z20:AA20)</f>
        <v>178</v>
      </c>
      <c r="Z20" s="33">
        <f>'外国人（公表）'!Z20+'日本人（公表）'!Z20</f>
        <v>88</v>
      </c>
      <c r="AA20" s="33">
        <f>'外国人（公表）'!AA20+'日本人（公表）'!AA20</f>
        <v>90</v>
      </c>
      <c r="AB20" s="51"/>
      <c r="AC20" s="115"/>
      <c r="AD20" s="59" t="s">
        <v>434</v>
      </c>
      <c r="AE20" s="33">
        <f>'外国人（公表）'!AE20+'日本人（公表）'!AE20</f>
        <v>108</v>
      </c>
      <c r="AF20" s="34">
        <f t="shared" si="4"/>
        <v>259</v>
      </c>
      <c r="AG20" s="33">
        <f>'外国人（公表）'!AG20+'日本人（公表）'!AG20</f>
        <v>132</v>
      </c>
      <c r="AH20" s="33">
        <f>'外国人（公表）'!AH20+'日本人（公表）'!AH20</f>
        <v>127</v>
      </c>
      <c r="AI20" s="60"/>
      <c r="AJ20" s="110"/>
      <c r="AK20" s="61" t="s">
        <v>446</v>
      </c>
      <c r="AL20" s="33">
        <f>'外国人（公表）'!AL20+'日本人（公表）'!AL20</f>
        <v>28</v>
      </c>
      <c r="AM20" s="34">
        <f t="shared" si="5"/>
        <v>113</v>
      </c>
      <c r="AN20" s="33">
        <f>'外国人（公表）'!AN20+'日本人（公表）'!AN20</f>
        <v>57</v>
      </c>
      <c r="AO20" s="33">
        <f>'外国人（公表）'!AO20+'日本人（公表）'!AO20</f>
        <v>56</v>
      </c>
      <c r="AP20" s="60"/>
      <c r="AQ20" s="110"/>
      <c r="AR20" s="58" t="s">
        <v>234</v>
      </c>
      <c r="AS20" s="33">
        <f>'外国人（公表）'!AS20+'日本人（公表）'!AS20</f>
        <v>122</v>
      </c>
      <c r="AT20" s="34">
        <f t="shared" si="12"/>
        <v>268</v>
      </c>
      <c r="AU20" s="33">
        <f>'外国人（公表）'!AU20+'日本人（公表）'!AU20</f>
        <v>124</v>
      </c>
      <c r="AV20" s="33">
        <f>'外国人（公表）'!AV20+'日本人（公表）'!AV20</f>
        <v>144</v>
      </c>
      <c r="AW20" s="60"/>
      <c r="AX20" s="110"/>
      <c r="AY20" s="61" t="s">
        <v>72</v>
      </c>
      <c r="AZ20" s="33">
        <f>'外国人（公表）'!AZ20+'日本人（公表）'!AZ20</f>
        <v>70</v>
      </c>
      <c r="BA20" s="34">
        <f t="shared" si="11"/>
        <v>169</v>
      </c>
      <c r="BB20" s="33">
        <f>'外国人（公表）'!BB20+'日本人（公表）'!BB20</f>
        <v>81</v>
      </c>
      <c r="BC20" s="33">
        <f>'外国人（公表）'!BC20+'日本人（公表）'!BC20</f>
        <v>88</v>
      </c>
      <c r="BD20" s="60"/>
      <c r="BE20" s="110"/>
      <c r="BF20" s="58" t="s">
        <v>31</v>
      </c>
      <c r="BG20" s="33">
        <f>'外国人（公表）'!BG20+'日本人（公表）'!BG20</f>
        <v>185</v>
      </c>
      <c r="BH20" s="34">
        <f t="shared" si="13"/>
        <v>439</v>
      </c>
      <c r="BI20" s="33">
        <f>'外国人（公表）'!BI20+'日本人（公表）'!BI20</f>
        <v>203</v>
      </c>
      <c r="BJ20" s="33">
        <f>'外国人（公表）'!BJ20+'日本人（公表）'!BJ20</f>
        <v>236</v>
      </c>
      <c r="BK20" s="60"/>
      <c r="BL20" s="110"/>
      <c r="BM20" s="58" t="s">
        <v>193</v>
      </c>
      <c r="BN20" s="33">
        <f>'外国人（公表）'!BN20+'日本人（公表）'!BN20</f>
        <v>96</v>
      </c>
      <c r="BO20" s="34">
        <f t="shared" si="9"/>
        <v>271</v>
      </c>
      <c r="BP20" s="33">
        <f>'外国人（公表）'!BP20+'日本人（公表）'!BP20</f>
        <v>140</v>
      </c>
      <c r="BQ20" s="33">
        <f>'外国人（公表）'!BQ20+'日本人（公表）'!BQ20</f>
        <v>131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469</v>
      </c>
      <c r="C21" s="33">
        <f>'外国人（公表）'!C21+'日本人（公表）'!C21</f>
        <v>225</v>
      </c>
      <c r="D21" s="34">
        <f t="shared" si="0"/>
        <v>460</v>
      </c>
      <c r="E21" s="33">
        <f>'外国人（公表）'!E21+'日本人（公表）'!E21</f>
        <v>217</v>
      </c>
      <c r="F21" s="33">
        <f>'外国人（公表）'!F21+'日本人（公表）'!F21</f>
        <v>243</v>
      </c>
      <c r="G21" s="46"/>
      <c r="H21" s="100"/>
      <c r="I21" s="39" t="s">
        <v>374</v>
      </c>
      <c r="J21" s="33">
        <f>'外国人（公表）'!J21+'日本人（公表）'!J21</f>
        <v>425</v>
      </c>
      <c r="K21" s="34">
        <f t="shared" si="1"/>
        <v>994</v>
      </c>
      <c r="L21" s="33">
        <f>'外国人（公表）'!L21+'日本人（公表）'!L21</f>
        <v>504</v>
      </c>
      <c r="M21" s="33">
        <f>'外国人（公表）'!M21+'日本人（公表）'!M21</f>
        <v>490</v>
      </c>
      <c r="N21" s="46"/>
      <c r="O21" s="110"/>
      <c r="P21" s="58" t="s">
        <v>395</v>
      </c>
      <c r="Q21" s="33">
        <f>'外国人（公表）'!Q21+'日本人（公表）'!Q21</f>
        <v>62</v>
      </c>
      <c r="R21" s="34">
        <f t="shared" si="14"/>
        <v>172</v>
      </c>
      <c r="S21" s="33">
        <f>'外国人（公表）'!S21+'日本人（公表）'!S21</f>
        <v>85</v>
      </c>
      <c r="T21" s="33">
        <f>'外国人（公表）'!T21+'日本人（公表）'!T21</f>
        <v>87</v>
      </c>
      <c r="U21" s="46"/>
      <c r="V21" s="110"/>
      <c r="W21" s="58" t="s">
        <v>421</v>
      </c>
      <c r="X21" s="33">
        <f>'外国人（公表）'!X21+'日本人（公表）'!X21</f>
        <v>35</v>
      </c>
      <c r="Y21" s="34">
        <f t="shared" ref="Y21:Y29" si="15">SUM(Z21:AA21)</f>
        <v>98</v>
      </c>
      <c r="Z21" s="33">
        <f>'外国人（公表）'!Z21+'日本人（公表）'!Z21</f>
        <v>51</v>
      </c>
      <c r="AA21" s="33">
        <f>'外国人（公表）'!AA21+'日本人（公表）'!AA21</f>
        <v>47</v>
      </c>
      <c r="AB21" s="51"/>
      <c r="AC21" s="115"/>
      <c r="AD21" s="59" t="s">
        <v>435</v>
      </c>
      <c r="AE21" s="33">
        <f>'外国人（公表）'!AE21+'日本人（公表）'!AE21</f>
        <v>170</v>
      </c>
      <c r="AF21" s="34">
        <f t="shared" si="4"/>
        <v>470</v>
      </c>
      <c r="AG21" s="33">
        <f>'外国人（公表）'!AG21+'日本人（公表）'!AG21</f>
        <v>217</v>
      </c>
      <c r="AH21" s="33">
        <f>'外国人（公表）'!AH21+'日本人（公表）'!AH21</f>
        <v>253</v>
      </c>
      <c r="AI21" s="60"/>
      <c r="AJ21" s="110"/>
      <c r="AK21" s="61" t="s">
        <v>143</v>
      </c>
      <c r="AL21" s="33">
        <f>'外国人（公表）'!AL21+'日本人（公表）'!AL21</f>
        <v>77</v>
      </c>
      <c r="AM21" s="34">
        <f t="shared" si="5"/>
        <v>272</v>
      </c>
      <c r="AN21" s="33">
        <f>'外国人（公表）'!AN21+'日本人（公表）'!AN21</f>
        <v>151</v>
      </c>
      <c r="AO21" s="33">
        <f>'外国人（公表）'!AO21+'日本人（公表）'!AO21</f>
        <v>121</v>
      </c>
      <c r="AP21" s="60"/>
      <c r="AQ21" s="110"/>
      <c r="AR21" s="58" t="s">
        <v>235</v>
      </c>
      <c r="AS21" s="33">
        <f>'外国人（公表）'!AS21+'日本人（公表）'!AS21</f>
        <v>137</v>
      </c>
      <c r="AT21" s="34">
        <f t="shared" si="12"/>
        <v>328</v>
      </c>
      <c r="AU21" s="33">
        <f>'外国人（公表）'!AU21+'日本人（公表）'!AU21</f>
        <v>164</v>
      </c>
      <c r="AV21" s="33">
        <f>'外国人（公表）'!AV21+'日本人（公表）'!AV21</f>
        <v>164</v>
      </c>
      <c r="AW21" s="60"/>
      <c r="AX21" s="111"/>
      <c r="AY21" s="88" t="s">
        <v>46</v>
      </c>
      <c r="AZ21" s="34">
        <f>SUM(AZ14:AZ20)</f>
        <v>535</v>
      </c>
      <c r="BA21" s="34">
        <f>SUM(BA14:BA20)</f>
        <v>1282</v>
      </c>
      <c r="BB21" s="34">
        <f>SUM(BB14:BB20)</f>
        <v>645</v>
      </c>
      <c r="BC21" s="34">
        <f>SUM(BC14:BC20)</f>
        <v>637</v>
      </c>
      <c r="BD21" s="60"/>
      <c r="BE21" s="110"/>
      <c r="BF21" s="58" t="s">
        <v>32</v>
      </c>
      <c r="BG21" s="33">
        <f>'外国人（公表）'!BG21+'日本人（公表）'!BG21</f>
        <v>50</v>
      </c>
      <c r="BH21" s="34">
        <f t="shared" si="13"/>
        <v>121</v>
      </c>
      <c r="BI21" s="33">
        <f>'外国人（公表）'!BI21+'日本人（公表）'!BI21</f>
        <v>64</v>
      </c>
      <c r="BJ21" s="33">
        <f>'外国人（公表）'!BJ21+'日本人（公表）'!BJ21</f>
        <v>57</v>
      </c>
      <c r="BK21" s="60"/>
      <c r="BL21" s="111"/>
      <c r="BM21" s="89" t="s">
        <v>46</v>
      </c>
      <c r="BN21" s="38">
        <f>SUM(BN6:BN20)</f>
        <v>1250</v>
      </c>
      <c r="BO21" s="38">
        <f>SUM(BO6:BO20)</f>
        <v>3385</v>
      </c>
      <c r="BP21" s="38">
        <f>SUM(BP6:BP20)</f>
        <v>1661</v>
      </c>
      <c r="BQ21" s="38">
        <f>SUM(BQ6:BQ20)</f>
        <v>1724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340</v>
      </c>
      <c r="C22" s="33">
        <f>'外国人（公表）'!C22+'日本人（公表）'!C22</f>
        <v>258</v>
      </c>
      <c r="D22" s="34">
        <f t="shared" si="0"/>
        <v>564</v>
      </c>
      <c r="E22" s="33">
        <f>'外国人（公表）'!E22+'日本人（公表）'!E22</f>
        <v>264</v>
      </c>
      <c r="F22" s="33">
        <f>'外国人（公表）'!F22+'日本人（公表）'!F22</f>
        <v>300</v>
      </c>
      <c r="G22" s="46"/>
      <c r="H22" s="100"/>
      <c r="I22" s="39" t="s">
        <v>375</v>
      </c>
      <c r="J22" s="33">
        <f>'外国人（公表）'!J22+'日本人（公表）'!J22</f>
        <v>559</v>
      </c>
      <c r="K22" s="34">
        <f t="shared" si="1"/>
        <v>1085</v>
      </c>
      <c r="L22" s="33">
        <f>'外国人（公表）'!L22+'日本人（公表）'!L22</f>
        <v>524</v>
      </c>
      <c r="M22" s="33">
        <f>'外国人（公表）'!M22+'日本人（公表）'!M22</f>
        <v>561</v>
      </c>
      <c r="N22" s="46"/>
      <c r="O22" s="110"/>
      <c r="P22" s="58" t="s">
        <v>396</v>
      </c>
      <c r="Q22" s="33">
        <f>'外国人（公表）'!Q22+'日本人（公表）'!Q22</f>
        <v>73</v>
      </c>
      <c r="R22" s="34">
        <f t="shared" si="14"/>
        <v>203</v>
      </c>
      <c r="S22" s="33">
        <f>'外国人（公表）'!S22+'日本人（公表）'!S22</f>
        <v>112</v>
      </c>
      <c r="T22" s="33">
        <f>'外国人（公表）'!T22+'日本人（公表）'!T22</f>
        <v>91</v>
      </c>
      <c r="U22" s="46"/>
      <c r="V22" s="110"/>
      <c r="W22" s="58" t="s">
        <v>422</v>
      </c>
      <c r="X22" s="33">
        <f>'外国人（公表）'!X22+'日本人（公表）'!X22</f>
        <v>23</v>
      </c>
      <c r="Y22" s="34">
        <f t="shared" si="15"/>
        <v>62</v>
      </c>
      <c r="Z22" s="33">
        <f>'外国人（公表）'!Z22+'日本人（公表）'!Z22</f>
        <v>35</v>
      </c>
      <c r="AA22" s="33">
        <f>'外国人（公表）'!AA22+'日本人（公表）'!AA22</f>
        <v>27</v>
      </c>
      <c r="AB22" s="51"/>
      <c r="AC22" s="115"/>
      <c r="AD22" s="59" t="s">
        <v>132</v>
      </c>
      <c r="AE22" s="33">
        <f>'外国人（公表）'!AE22+'日本人（公表）'!AE22</f>
        <v>71</v>
      </c>
      <c r="AF22" s="34">
        <f t="shared" si="4"/>
        <v>165</v>
      </c>
      <c r="AG22" s="33">
        <f>'外国人（公表）'!AG22+'日本人（公表）'!AG22</f>
        <v>63</v>
      </c>
      <c r="AH22" s="33">
        <f>'外国人（公表）'!AH22+'日本人（公表）'!AH22</f>
        <v>102</v>
      </c>
      <c r="AI22" s="60"/>
      <c r="AJ22" s="110"/>
      <c r="AK22" s="61" t="s">
        <v>447</v>
      </c>
      <c r="AL22" s="33">
        <f>'外国人（公表）'!AL22+'日本人（公表）'!AL22</f>
        <v>27</v>
      </c>
      <c r="AM22" s="34">
        <f t="shared" si="5"/>
        <v>103</v>
      </c>
      <c r="AN22" s="33">
        <f>'外国人（公表）'!AN22+'日本人（公表）'!AN22</f>
        <v>50</v>
      </c>
      <c r="AO22" s="33">
        <f>'外国人（公表）'!AO22+'日本人（公表）'!AO22</f>
        <v>53</v>
      </c>
      <c r="AP22" s="60"/>
      <c r="AQ22" s="110"/>
      <c r="AR22" s="58" t="s">
        <v>236</v>
      </c>
      <c r="AS22" s="33">
        <f>'外国人（公表）'!AS22+'日本人（公表）'!AS22</f>
        <v>383</v>
      </c>
      <c r="AT22" s="34">
        <f t="shared" si="12"/>
        <v>887</v>
      </c>
      <c r="AU22" s="33">
        <f>'外国人（公表）'!AU22+'日本人（公表）'!AU22</f>
        <v>416</v>
      </c>
      <c r="AV22" s="33">
        <f>'外国人（公表）'!AV22+'日本人（公表）'!AV22</f>
        <v>471</v>
      </c>
      <c r="AW22" s="60"/>
      <c r="AX22" s="109" t="s">
        <v>196</v>
      </c>
      <c r="AY22" s="58" t="s">
        <v>168</v>
      </c>
      <c r="AZ22" s="33">
        <f>'外国人（公表）'!AZ22+'日本人（公表）'!AZ22</f>
        <v>134</v>
      </c>
      <c r="BA22" s="34">
        <f t="shared" ref="BA22:BA27" si="16">SUM(BB22:BC22)</f>
        <v>356</v>
      </c>
      <c r="BB22" s="33">
        <f>'外国人（公表）'!BB22+'日本人（公表）'!BB22</f>
        <v>182</v>
      </c>
      <c r="BC22" s="33">
        <f>'外国人（公表）'!BC22+'日本人（公表）'!BC22</f>
        <v>174</v>
      </c>
      <c r="BD22" s="60"/>
      <c r="BE22" s="110"/>
      <c r="BF22" s="58" t="s">
        <v>77</v>
      </c>
      <c r="BG22" s="33">
        <f>'外国人（公表）'!BG22+'日本人（公表）'!BG22</f>
        <v>117</v>
      </c>
      <c r="BH22" s="34">
        <f t="shared" si="13"/>
        <v>274</v>
      </c>
      <c r="BI22" s="33">
        <f>'外国人（公表）'!BI22+'日本人（公表）'!BI22</f>
        <v>137</v>
      </c>
      <c r="BJ22" s="33">
        <f>'外国人（公表）'!BJ22+'日本人（公表）'!BJ22</f>
        <v>137</v>
      </c>
      <c r="BK22" s="60"/>
      <c r="BL22" s="109" t="s">
        <v>325</v>
      </c>
      <c r="BM22" s="58" t="s">
        <v>456</v>
      </c>
      <c r="BN22" s="33">
        <f>'外国人（公表）'!BN22+'日本人（公表）'!BN22</f>
        <v>122</v>
      </c>
      <c r="BO22" s="34">
        <f>SUM(BP22:BQ22)</f>
        <v>366</v>
      </c>
      <c r="BP22" s="33">
        <f>'外国人（公表）'!BP22+'日本人（公表）'!BP22</f>
        <v>182</v>
      </c>
      <c r="BQ22" s="33">
        <f>'外国人（公表）'!BQ22+'日本人（公表）'!BQ22</f>
        <v>184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341</v>
      </c>
      <c r="C23" s="33">
        <f>'外国人（公表）'!C23+'日本人（公表）'!C23</f>
        <v>212</v>
      </c>
      <c r="D23" s="34">
        <f t="shared" si="0"/>
        <v>423</v>
      </c>
      <c r="E23" s="33">
        <f>'外国人（公表）'!E23+'日本人（公表）'!E23</f>
        <v>205</v>
      </c>
      <c r="F23" s="33">
        <f>'外国人（公表）'!F23+'日本人（公表）'!F23</f>
        <v>218</v>
      </c>
      <c r="G23" s="46"/>
      <c r="H23" s="100"/>
      <c r="I23" s="39" t="s">
        <v>99</v>
      </c>
      <c r="J23" s="33">
        <f>'外国人（公表）'!J23+'日本人（公表）'!J23</f>
        <v>60</v>
      </c>
      <c r="K23" s="34">
        <f t="shared" si="1"/>
        <v>181</v>
      </c>
      <c r="L23" s="33">
        <f>'外国人（公表）'!L23+'日本人（公表）'!L23</f>
        <v>96</v>
      </c>
      <c r="M23" s="33">
        <f>'外国人（公表）'!M23+'日本人（公表）'!M23</f>
        <v>85</v>
      </c>
      <c r="N23" s="46"/>
      <c r="O23" s="110"/>
      <c r="P23" s="58" t="s">
        <v>397</v>
      </c>
      <c r="Q23" s="33">
        <f>'外国人（公表）'!Q23+'日本人（公表）'!Q23</f>
        <v>122</v>
      </c>
      <c r="R23" s="34">
        <f t="shared" si="14"/>
        <v>342</v>
      </c>
      <c r="S23" s="33">
        <f>'外国人（公表）'!S23+'日本人（公表）'!S23</f>
        <v>167</v>
      </c>
      <c r="T23" s="33">
        <f>'外国人（公表）'!T23+'日本人（公表）'!T23</f>
        <v>175</v>
      </c>
      <c r="U23" s="46"/>
      <c r="V23" s="110"/>
      <c r="W23" s="58" t="s">
        <v>120</v>
      </c>
      <c r="X23" s="33">
        <f>'外国人（公表）'!X23+'日本人（公表）'!X23</f>
        <v>13</v>
      </c>
      <c r="Y23" s="34">
        <f t="shared" si="15"/>
        <v>45</v>
      </c>
      <c r="Z23" s="33">
        <f>'外国人（公表）'!Z23+'日本人（公表）'!Z23</f>
        <v>23</v>
      </c>
      <c r="AA23" s="33">
        <f>'外国人（公表）'!AA23+'日本人（公表）'!AA23</f>
        <v>22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170</v>
      </c>
      <c r="AG23" s="33">
        <f>'外国人（公表）'!AG23+'日本人（公表）'!AG23</f>
        <v>80</v>
      </c>
      <c r="AH23" s="33">
        <f>'外国人（公表）'!AH23+'日本人（公表）'!AH23</f>
        <v>90</v>
      </c>
      <c r="AI23" s="60"/>
      <c r="AJ23" s="110"/>
      <c r="AK23" s="61" t="s">
        <v>144</v>
      </c>
      <c r="AL23" s="33">
        <f>'外国人（公表）'!AL23+'日本人（公表）'!AL23</f>
        <v>49</v>
      </c>
      <c r="AM23" s="34">
        <f t="shared" si="5"/>
        <v>163</v>
      </c>
      <c r="AN23" s="33">
        <f>'外国人（公表）'!AN23+'日本人（公表）'!AN23</f>
        <v>86</v>
      </c>
      <c r="AO23" s="33">
        <f>'外国人（公表）'!AO23+'日本人（公表）'!AO23</f>
        <v>77</v>
      </c>
      <c r="AP23" s="60"/>
      <c r="AQ23" s="110"/>
      <c r="AR23" s="58" t="s">
        <v>237</v>
      </c>
      <c r="AS23" s="33">
        <f>'外国人（公表）'!AS23+'日本人（公表）'!AS23</f>
        <v>281</v>
      </c>
      <c r="AT23" s="34">
        <f t="shared" si="12"/>
        <v>718</v>
      </c>
      <c r="AU23" s="33">
        <f>'外国人（公表）'!AU23+'日本人（公表）'!AU23</f>
        <v>350</v>
      </c>
      <c r="AV23" s="33">
        <f>'外国人（公表）'!AV23+'日本人（公表）'!AV23</f>
        <v>368</v>
      </c>
      <c r="AW23" s="60"/>
      <c r="AX23" s="110"/>
      <c r="AY23" s="58" t="s">
        <v>73</v>
      </c>
      <c r="AZ23" s="33">
        <f>'外国人（公表）'!AZ23+'日本人（公表）'!AZ23</f>
        <v>52</v>
      </c>
      <c r="BA23" s="34">
        <f t="shared" si="16"/>
        <v>144</v>
      </c>
      <c r="BB23" s="33">
        <f>'外国人（公表）'!BB23+'日本人（公表）'!BB23</f>
        <v>70</v>
      </c>
      <c r="BC23" s="33">
        <f>'外国人（公表）'!BC23+'日本人（公表）'!BC23</f>
        <v>74</v>
      </c>
      <c r="BD23" s="60"/>
      <c r="BE23" s="110"/>
      <c r="BF23" s="58" t="s">
        <v>33</v>
      </c>
      <c r="BG23" s="33">
        <f>'外国人（公表）'!BG23+'日本人（公表）'!BG23</f>
        <v>154</v>
      </c>
      <c r="BH23" s="34">
        <f t="shared" si="13"/>
        <v>374</v>
      </c>
      <c r="BI23" s="33">
        <f>'外国人（公表）'!BI23+'日本人（公表）'!BI23</f>
        <v>172</v>
      </c>
      <c r="BJ23" s="33">
        <f>'外国人（公表）'!BJ23+'日本人（公表）'!BJ23</f>
        <v>202</v>
      </c>
      <c r="BK23" s="60"/>
      <c r="BL23" s="110"/>
      <c r="BM23" s="58" t="s">
        <v>457</v>
      </c>
      <c r="BN23" s="33">
        <f>'外国人（公表）'!BN23+'日本人（公表）'!BN23</f>
        <v>107</v>
      </c>
      <c r="BO23" s="34">
        <f t="shared" ref="BO23:BO37" si="17">SUM(BP23:BQ23)</f>
        <v>320</v>
      </c>
      <c r="BP23" s="33">
        <f>'外国人（公表）'!BP23+'日本人（公表）'!BP23</f>
        <v>166</v>
      </c>
      <c r="BQ23" s="33">
        <f>'外国人（公表）'!BQ23+'日本人（公表）'!BQ23</f>
        <v>154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324</v>
      </c>
      <c r="D24" s="34">
        <f t="shared" si="0"/>
        <v>688</v>
      </c>
      <c r="E24" s="33">
        <f>'外国人（公表）'!E24+'日本人（公表）'!E24</f>
        <v>332</v>
      </c>
      <c r="F24" s="33">
        <f>'外国人（公表）'!F24+'日本人（公表）'!F24</f>
        <v>356</v>
      </c>
      <c r="G24" s="46"/>
      <c r="H24" s="100"/>
      <c r="I24" s="40" t="s">
        <v>84</v>
      </c>
      <c r="J24" s="33">
        <f>'外国人（公表）'!J24+'日本人（公表）'!J24</f>
        <v>558</v>
      </c>
      <c r="K24" s="34">
        <f t="shared" si="1"/>
        <v>1351</v>
      </c>
      <c r="L24" s="33">
        <f>'外国人（公表）'!L24+'日本人（公表）'!L24</f>
        <v>675</v>
      </c>
      <c r="M24" s="33">
        <f>'外国人（公表）'!M24+'日本人（公表）'!M24</f>
        <v>676</v>
      </c>
      <c r="N24" s="46"/>
      <c r="O24" s="110"/>
      <c r="P24" s="58" t="s">
        <v>398</v>
      </c>
      <c r="Q24" s="33">
        <f>'外国人（公表）'!Q24+'日本人（公表）'!Q24</f>
        <v>82</v>
      </c>
      <c r="R24" s="34">
        <f t="shared" si="14"/>
        <v>203</v>
      </c>
      <c r="S24" s="33">
        <f>'外国人（公表）'!S24+'日本人（公表）'!S24</f>
        <v>104</v>
      </c>
      <c r="T24" s="33">
        <f>'外国人（公表）'!T24+'日本人（公表）'!T24</f>
        <v>99</v>
      </c>
      <c r="U24" s="46"/>
      <c r="V24" s="110"/>
      <c r="W24" s="58" t="s">
        <v>121</v>
      </c>
      <c r="X24" s="33">
        <f>'外国人（公表）'!X24+'日本人（公表）'!X24</f>
        <v>26</v>
      </c>
      <c r="Y24" s="34">
        <f t="shared" si="15"/>
        <v>76</v>
      </c>
      <c r="Z24" s="33">
        <f>'外国人（公表）'!Z24+'日本人（公表）'!Z24</f>
        <v>41</v>
      </c>
      <c r="AA24" s="33">
        <f>'外国人（公表）'!AA24+'日本人（公表）'!AA24</f>
        <v>35</v>
      </c>
      <c r="AB24" s="51"/>
      <c r="AC24" s="115"/>
      <c r="AD24" s="59" t="s">
        <v>133</v>
      </c>
      <c r="AE24" s="33">
        <f>'外国人（公表）'!AE24+'日本人（公表）'!AE24</f>
        <v>131</v>
      </c>
      <c r="AF24" s="34">
        <f t="shared" si="4"/>
        <v>346</v>
      </c>
      <c r="AG24" s="33">
        <f>'外国人（公表）'!AG24+'日本人（公表）'!AG24</f>
        <v>170</v>
      </c>
      <c r="AH24" s="33">
        <f>'外国人（公表）'!AH24+'日本人（公表）'!AH24</f>
        <v>176</v>
      </c>
      <c r="AI24" s="60"/>
      <c r="AJ24" s="111"/>
      <c r="AK24" s="88" t="s">
        <v>46</v>
      </c>
      <c r="AL24" s="29">
        <f>SUM(AL6:AL23)</f>
        <v>2373</v>
      </c>
      <c r="AM24" s="29">
        <f>SUM(AM6:AM23)</f>
        <v>6469</v>
      </c>
      <c r="AN24" s="29">
        <f>SUM(AN6:AN23)</f>
        <v>3237</v>
      </c>
      <c r="AO24" s="29">
        <f>SUM(AO6:AO23)</f>
        <v>3232</v>
      </c>
      <c r="AP24" s="60"/>
      <c r="AQ24" s="111"/>
      <c r="AR24" s="88" t="s">
        <v>46</v>
      </c>
      <c r="AS24" s="35">
        <f>SUM(AS16:AS23)</f>
        <v>1713</v>
      </c>
      <c r="AT24" s="35">
        <f>SUM(AT16:AT23)</f>
        <v>4102</v>
      </c>
      <c r="AU24" s="35">
        <f>SUM(AU16:AU23)</f>
        <v>1966</v>
      </c>
      <c r="AV24" s="35">
        <f>SUM(AV16:AV23)</f>
        <v>2136</v>
      </c>
      <c r="AW24" s="60"/>
      <c r="AX24" s="110"/>
      <c r="AY24" s="58" t="s">
        <v>169</v>
      </c>
      <c r="AZ24" s="33">
        <f>'外国人（公表）'!AZ24+'日本人（公表）'!AZ24</f>
        <v>48</v>
      </c>
      <c r="BA24" s="34">
        <f t="shared" si="16"/>
        <v>122</v>
      </c>
      <c r="BB24" s="33">
        <f>'外国人（公表）'!BB24+'日本人（公表）'!BB24</f>
        <v>63</v>
      </c>
      <c r="BC24" s="33">
        <f>'外国人（公表）'!BC24+'日本人（公表）'!BC24</f>
        <v>59</v>
      </c>
      <c r="BD24" s="60"/>
      <c r="BE24" s="110"/>
      <c r="BF24" s="58" t="s">
        <v>34</v>
      </c>
      <c r="BG24" s="33">
        <f>'外国人（公表）'!BG24+'日本人（公表）'!BG24</f>
        <v>125</v>
      </c>
      <c r="BH24" s="34">
        <f t="shared" si="13"/>
        <v>308</v>
      </c>
      <c r="BI24" s="33">
        <f>'外国人（公表）'!BI24+'日本人（公表）'!BI24</f>
        <v>145</v>
      </c>
      <c r="BJ24" s="33">
        <f>'外国人（公表）'!BJ24+'日本人（公表）'!BJ24</f>
        <v>163</v>
      </c>
      <c r="BK24" s="60"/>
      <c r="BL24" s="110"/>
      <c r="BM24" s="58" t="s">
        <v>179</v>
      </c>
      <c r="BN24" s="33">
        <f>'外国人（公表）'!BN24+'日本人（公表）'!BN24</f>
        <v>202</v>
      </c>
      <c r="BO24" s="34">
        <f t="shared" si="17"/>
        <v>544</v>
      </c>
      <c r="BP24" s="33">
        <f>'外国人（公表）'!BP24+'日本人（公表）'!BP24</f>
        <v>273</v>
      </c>
      <c r="BQ24" s="33">
        <f>'外国人（公表）'!BQ24+'日本人（公表）'!BQ24</f>
        <v>271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342</v>
      </c>
      <c r="C25" s="33">
        <f>'外国人（公表）'!C25+'日本人（公表）'!C25</f>
        <v>548</v>
      </c>
      <c r="D25" s="34">
        <f t="shared" si="0"/>
        <v>1255</v>
      </c>
      <c r="E25" s="33">
        <f>'外国人（公表）'!E25+'日本人（公表）'!E25</f>
        <v>613</v>
      </c>
      <c r="F25" s="33">
        <f>'外国人（公表）'!F25+'日本人（公表）'!F25</f>
        <v>642</v>
      </c>
      <c r="G25" s="46"/>
      <c r="H25" s="101"/>
      <c r="I25" s="91" t="s">
        <v>46</v>
      </c>
      <c r="J25" s="38">
        <f>SUM(J6:J24)</f>
        <v>7740</v>
      </c>
      <c r="K25" s="38">
        <f>SUM(K6:K24)</f>
        <v>17824</v>
      </c>
      <c r="L25" s="38">
        <f>SUM(L6:L24)</f>
        <v>8772</v>
      </c>
      <c r="M25" s="38">
        <f>SUM(M6:M24)</f>
        <v>9052</v>
      </c>
      <c r="N25" s="46"/>
      <c r="O25" s="110"/>
      <c r="P25" s="58" t="s">
        <v>399</v>
      </c>
      <c r="Q25" s="33">
        <f>'外国人（公表）'!Q25+'日本人（公表）'!Q25</f>
        <v>49</v>
      </c>
      <c r="R25" s="34">
        <f t="shared" si="14"/>
        <v>143</v>
      </c>
      <c r="S25" s="33">
        <f>'外国人（公表）'!S25+'日本人（公表）'!S25</f>
        <v>75</v>
      </c>
      <c r="T25" s="33">
        <f>'外国人（公表）'!T25+'日本人（公表）'!T25</f>
        <v>68</v>
      </c>
      <c r="U25" s="46"/>
      <c r="V25" s="110"/>
      <c r="W25" s="58" t="s">
        <v>122</v>
      </c>
      <c r="X25" s="33">
        <f>'外国人（公表）'!X25+'日本人（公表）'!X25</f>
        <v>64</v>
      </c>
      <c r="Y25" s="34">
        <f t="shared" si="15"/>
        <v>181</v>
      </c>
      <c r="Z25" s="33">
        <f>'外国人（公表）'!Z25+'日本人（公表）'!Z25</f>
        <v>88</v>
      </c>
      <c r="AA25" s="33">
        <f>'外国人（公表）'!AA25+'日本人（公表）'!AA25</f>
        <v>93</v>
      </c>
      <c r="AB25" s="51"/>
      <c r="AC25" s="115"/>
      <c r="AD25" s="59" t="s">
        <v>134</v>
      </c>
      <c r="AE25" s="33">
        <f>'外国人（公表）'!AE25+'日本人（公表）'!AE25</f>
        <v>116</v>
      </c>
      <c r="AF25" s="34">
        <f t="shared" si="4"/>
        <v>272</v>
      </c>
      <c r="AG25" s="33">
        <f>'外国人（公表）'!AG25+'日本人（公表）'!AG25</f>
        <v>137</v>
      </c>
      <c r="AH25" s="33">
        <f>'外国人（公表）'!AH25+'日本人（公表）'!AH25</f>
        <v>135</v>
      </c>
      <c r="AI25" s="60"/>
      <c r="AJ25" s="109" t="s">
        <v>197</v>
      </c>
      <c r="AK25" s="61" t="s">
        <v>145</v>
      </c>
      <c r="AL25" s="33">
        <f>'外国人（公表）'!AL25+'日本人（公表）'!AL25</f>
        <v>32</v>
      </c>
      <c r="AM25" s="34">
        <f>SUM(AN25:AO25)</f>
        <v>116</v>
      </c>
      <c r="AN25" s="33">
        <f>'外国人（公表）'!AN25+'日本人（公表）'!AN25</f>
        <v>60</v>
      </c>
      <c r="AO25" s="33">
        <f>'外国人（公表）'!AO25+'日本人（公表）'!AO25</f>
        <v>56</v>
      </c>
      <c r="AP25" s="60"/>
      <c r="AQ25" s="109" t="s">
        <v>318</v>
      </c>
      <c r="AR25" s="57" t="s">
        <v>240</v>
      </c>
      <c r="AS25" s="33">
        <f>'外国人（公表）'!AS25+'日本人（公表）'!AS25</f>
        <v>35</v>
      </c>
      <c r="AT25" s="34">
        <f t="shared" ref="AT25:AT30" si="18">SUM(AU25:AV25)</f>
        <v>108</v>
      </c>
      <c r="AU25" s="33">
        <f>'外国人（公表）'!AU25+'日本人（公表）'!AU25</f>
        <v>56</v>
      </c>
      <c r="AV25" s="33">
        <f>'外国人（公表）'!AV25+'日本人（公表）'!AV25</f>
        <v>52</v>
      </c>
      <c r="AW25" s="60"/>
      <c r="AX25" s="110"/>
      <c r="AY25" s="58" t="s">
        <v>170</v>
      </c>
      <c r="AZ25" s="33">
        <f>'外国人（公表）'!AZ25+'日本人（公表）'!AZ25</f>
        <v>85</v>
      </c>
      <c r="BA25" s="34">
        <f t="shared" si="16"/>
        <v>248</v>
      </c>
      <c r="BB25" s="33">
        <f>'外国人（公表）'!BB25+'日本人（公表）'!BB25</f>
        <v>128</v>
      </c>
      <c r="BC25" s="33">
        <f>'外国人（公表）'!BC25+'日本人（公表）'!BC25</f>
        <v>120</v>
      </c>
      <c r="BD25" s="60"/>
      <c r="BE25" s="110"/>
      <c r="BF25" s="58" t="s">
        <v>35</v>
      </c>
      <c r="BG25" s="33">
        <f>'外国人（公表）'!BG25+'日本人（公表）'!BG25</f>
        <v>42</v>
      </c>
      <c r="BH25" s="34">
        <f t="shared" si="13"/>
        <v>92</v>
      </c>
      <c r="BI25" s="33">
        <f>'外国人（公表）'!BI25+'日本人（公表）'!BI25</f>
        <v>54</v>
      </c>
      <c r="BJ25" s="33">
        <f>'外国人（公表）'!BJ25+'日本人（公表）'!BJ25</f>
        <v>38</v>
      </c>
      <c r="BK25" s="60"/>
      <c r="BL25" s="110"/>
      <c r="BM25" s="58" t="s">
        <v>180</v>
      </c>
      <c r="BN25" s="33">
        <f>'外国人（公表）'!BN25+'日本人（公表）'!BN25</f>
        <v>60</v>
      </c>
      <c r="BO25" s="34">
        <f t="shared" si="17"/>
        <v>162</v>
      </c>
      <c r="BP25" s="33">
        <f>'外国人（公表）'!BP25+'日本人（公表）'!BP25</f>
        <v>82</v>
      </c>
      <c r="BQ25" s="33">
        <f>'外国人（公表）'!BQ25+'日本人（公表）'!BQ25</f>
        <v>80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271</v>
      </c>
      <c r="C26" s="33">
        <f>'外国人（公表）'!C26+'日本人（公表）'!C26</f>
        <v>386</v>
      </c>
      <c r="D26" s="34">
        <f>SUM(E26:F26)</f>
        <v>910</v>
      </c>
      <c r="E26" s="33">
        <f>'外国人（公表）'!E26+'日本人（公表）'!E26</f>
        <v>461</v>
      </c>
      <c r="F26" s="33">
        <f>'外国人（公表）'!F26+'日本人（公表）'!F26</f>
        <v>449</v>
      </c>
      <c r="G26" s="46"/>
      <c r="H26" s="99" t="s">
        <v>276</v>
      </c>
      <c r="I26" s="39" t="s">
        <v>48</v>
      </c>
      <c r="J26" s="33">
        <f>'外国人（公表）'!J26+'日本人（公表）'!J26</f>
        <v>405</v>
      </c>
      <c r="K26" s="34">
        <f>SUM(L26:M26)</f>
        <v>1012</v>
      </c>
      <c r="L26" s="33">
        <f>'外国人（公表）'!L26+'日本人（公表）'!L26</f>
        <v>501</v>
      </c>
      <c r="M26" s="33">
        <f>'外国人（公表）'!M26+'日本人（公表）'!M26</f>
        <v>511</v>
      </c>
      <c r="N26" s="46"/>
      <c r="O26" s="110"/>
      <c r="P26" s="58" t="s">
        <v>400</v>
      </c>
      <c r="Q26" s="33">
        <f>'外国人（公表）'!Q26+'日本人（公表）'!Q26</f>
        <v>34</v>
      </c>
      <c r="R26" s="34">
        <f t="shared" si="14"/>
        <v>112</v>
      </c>
      <c r="S26" s="33">
        <f>'外国人（公表）'!S26+'日本人（公表）'!S26</f>
        <v>58</v>
      </c>
      <c r="T26" s="33">
        <f>'外国人（公表）'!T26+'日本人（公表）'!T26</f>
        <v>54</v>
      </c>
      <c r="U26" s="46"/>
      <c r="V26" s="110"/>
      <c r="W26" s="58" t="s">
        <v>123</v>
      </c>
      <c r="X26" s="33">
        <f>'外国人（公表）'!X26+'日本人（公表）'!X26</f>
        <v>28</v>
      </c>
      <c r="Y26" s="34">
        <f t="shared" si="15"/>
        <v>93</v>
      </c>
      <c r="Z26" s="33">
        <f>'外国人（公表）'!Z26+'日本人（公表）'!Z26</f>
        <v>42</v>
      </c>
      <c r="AA26" s="33">
        <f>'外国人（公表）'!AA26+'日本人（公表）'!AA26</f>
        <v>51</v>
      </c>
      <c r="AB26" s="51"/>
      <c r="AC26" s="115"/>
      <c r="AD26" s="59" t="s">
        <v>155</v>
      </c>
      <c r="AE26" s="33">
        <f>'外国人（公表）'!AE26+'日本人（公表）'!AE26</f>
        <v>57</v>
      </c>
      <c r="AF26" s="34">
        <f t="shared" si="4"/>
        <v>186</v>
      </c>
      <c r="AG26" s="33">
        <f>'外国人（公表）'!AG26+'日本人（公表）'!AG26</f>
        <v>93</v>
      </c>
      <c r="AH26" s="33">
        <f>'外国人（公表）'!AH26+'日本人（公表）'!AH26</f>
        <v>93</v>
      </c>
      <c r="AI26" s="60"/>
      <c r="AJ26" s="115"/>
      <c r="AK26" s="61" t="s">
        <v>448</v>
      </c>
      <c r="AL26" s="33">
        <f>'外国人（公表）'!AL26+'日本人（公表）'!AL26</f>
        <v>56</v>
      </c>
      <c r="AM26" s="34">
        <f>SUM(AN26:AO26)</f>
        <v>174</v>
      </c>
      <c r="AN26" s="33">
        <f>'外国人（公表）'!AN26+'日本人（公表）'!AN26</f>
        <v>82</v>
      </c>
      <c r="AO26" s="33">
        <f>'外国人（公表）'!AO26+'日本人（公表）'!AO26</f>
        <v>92</v>
      </c>
      <c r="AP26" s="60"/>
      <c r="AQ26" s="115"/>
      <c r="AR26" s="58" t="s">
        <v>241</v>
      </c>
      <c r="AS26" s="33">
        <f>'外国人（公表）'!AS26+'日本人（公表）'!AS26</f>
        <v>47</v>
      </c>
      <c r="AT26" s="34">
        <f t="shared" si="18"/>
        <v>133</v>
      </c>
      <c r="AU26" s="33">
        <f>'外国人（公表）'!AU26+'日本人（公表）'!AU26</f>
        <v>66</v>
      </c>
      <c r="AV26" s="33">
        <f>'外国人（公表）'!AV26+'日本人（公表）'!AV26</f>
        <v>67</v>
      </c>
      <c r="AW26" s="60"/>
      <c r="AX26" s="110"/>
      <c r="AY26" s="61" t="s">
        <v>255</v>
      </c>
      <c r="AZ26" s="33">
        <f>'外国人（公表）'!AZ26+'日本人（公表）'!AZ26</f>
        <v>33</v>
      </c>
      <c r="BA26" s="34">
        <f t="shared" si="16"/>
        <v>89</v>
      </c>
      <c r="BB26" s="33">
        <f>'外国人（公表）'!BB26+'日本人（公表）'!BB26</f>
        <v>46</v>
      </c>
      <c r="BC26" s="33">
        <f>'外国人（公表）'!BC26+'日本人（公表）'!BC26</f>
        <v>43</v>
      </c>
      <c r="BD26" s="60"/>
      <c r="BE26" s="110"/>
      <c r="BF26" s="58" t="s">
        <v>36</v>
      </c>
      <c r="BG26" s="33">
        <f>'外国人（公表）'!BG26+'日本人（公表）'!BG26</f>
        <v>85</v>
      </c>
      <c r="BH26" s="34">
        <f t="shared" si="13"/>
        <v>211</v>
      </c>
      <c r="BI26" s="33">
        <f>'外国人（公表）'!BI26+'日本人（公表）'!BI26</f>
        <v>110</v>
      </c>
      <c r="BJ26" s="33">
        <f>'外国人（公表）'!BJ26+'日本人（公表）'!BJ26</f>
        <v>101</v>
      </c>
      <c r="BK26" s="60"/>
      <c r="BL26" s="110"/>
      <c r="BM26" s="58" t="s">
        <v>181</v>
      </c>
      <c r="BN26" s="33">
        <f>'外国人（公表）'!BN26+'日本人（公表）'!BN26</f>
        <v>34</v>
      </c>
      <c r="BO26" s="34">
        <f t="shared" si="17"/>
        <v>112</v>
      </c>
      <c r="BP26" s="33">
        <f>'外国人（公表）'!BP26+'日本人（公表）'!BP26</f>
        <v>57</v>
      </c>
      <c r="BQ26" s="33">
        <f>'外国人（公表）'!BQ26+'日本人（公表）'!BQ26</f>
        <v>55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272</v>
      </c>
      <c r="C27" s="33">
        <f>'外国人（公表）'!C27+'日本人（公表）'!C27</f>
        <v>608</v>
      </c>
      <c r="D27" s="34">
        <f>SUM(E27:F27)</f>
        <v>1610</v>
      </c>
      <c r="E27" s="33">
        <f>'外国人（公表）'!E27+'日本人（公表）'!E27</f>
        <v>774</v>
      </c>
      <c r="F27" s="33">
        <f>'外国人（公表）'!F27+'日本人（公表）'!F27</f>
        <v>836</v>
      </c>
      <c r="G27" s="46"/>
      <c r="H27" s="100"/>
      <c r="I27" s="39" t="s">
        <v>49</v>
      </c>
      <c r="J27" s="33">
        <f>'外国人（公表）'!J27+'日本人（公表）'!J27</f>
        <v>190</v>
      </c>
      <c r="K27" s="34">
        <f t="shared" ref="K27:K36" si="19">SUM(L27:M27)</f>
        <v>454</v>
      </c>
      <c r="L27" s="33">
        <f>'外国人（公表）'!L27+'日本人（公表）'!L27</f>
        <v>224</v>
      </c>
      <c r="M27" s="33">
        <f>'外国人（公表）'!M27+'日本人（公表）'!M27</f>
        <v>230</v>
      </c>
      <c r="N27" s="46"/>
      <c r="O27" s="110"/>
      <c r="P27" s="58" t="s">
        <v>401</v>
      </c>
      <c r="Q27" s="33">
        <f>'外国人（公表）'!Q27+'日本人（公表）'!Q27</f>
        <v>46</v>
      </c>
      <c r="R27" s="34">
        <f t="shared" si="14"/>
        <v>130</v>
      </c>
      <c r="S27" s="33">
        <f>'外国人（公表）'!S27+'日本人（公表）'!S27</f>
        <v>64</v>
      </c>
      <c r="T27" s="33">
        <f>'外国人（公表）'!T27+'日本人（公表）'!T27</f>
        <v>66</v>
      </c>
      <c r="U27" s="46"/>
      <c r="V27" s="110"/>
      <c r="W27" s="58" t="s">
        <v>238</v>
      </c>
      <c r="X27" s="33">
        <f>'外国人（公表）'!X27+'日本人（公表）'!X27</f>
        <v>49</v>
      </c>
      <c r="Y27" s="34">
        <f t="shared" si="15"/>
        <v>168</v>
      </c>
      <c r="Z27" s="33">
        <f>'外国人（公表）'!Z27+'日本人（公表）'!Z27</f>
        <v>85</v>
      </c>
      <c r="AA27" s="33">
        <f>'外国人（公表）'!AA27+'日本人（公表）'!AA27</f>
        <v>83</v>
      </c>
      <c r="AB27" s="51"/>
      <c r="AC27" s="115"/>
      <c r="AD27" s="59" t="s">
        <v>436</v>
      </c>
      <c r="AE27" s="33">
        <f>'外国人（公表）'!AE27+'日本人（公表）'!AE27</f>
        <v>127</v>
      </c>
      <c r="AF27" s="34">
        <f t="shared" si="4"/>
        <v>352</v>
      </c>
      <c r="AG27" s="33">
        <f>'外国人（公表）'!AG27+'日本人（公表）'!AG27</f>
        <v>161</v>
      </c>
      <c r="AH27" s="33">
        <f>'外国人（公表）'!AH27+'日本人（公表）'!AH27</f>
        <v>191</v>
      </c>
      <c r="AI27" s="60"/>
      <c r="AJ27" s="115"/>
      <c r="AK27" s="61" t="s">
        <v>146</v>
      </c>
      <c r="AL27" s="33">
        <f>'外国人（公表）'!AL27+'日本人（公表）'!AL27</f>
        <v>23</v>
      </c>
      <c r="AM27" s="34">
        <f>SUM(AN27:AO27)</f>
        <v>56</v>
      </c>
      <c r="AN27" s="33">
        <f>'外国人（公表）'!AN27+'日本人（公表）'!AN27</f>
        <v>30</v>
      </c>
      <c r="AO27" s="33">
        <f>'外国人（公表）'!AO27+'日本人（公表）'!AO27</f>
        <v>26</v>
      </c>
      <c r="AP27" s="60"/>
      <c r="AQ27" s="115"/>
      <c r="AR27" s="58" t="s">
        <v>242</v>
      </c>
      <c r="AS27" s="33">
        <f>'外国人（公表）'!AS27+'日本人（公表）'!AS27</f>
        <v>283</v>
      </c>
      <c r="AT27" s="34">
        <f t="shared" si="18"/>
        <v>437</v>
      </c>
      <c r="AU27" s="33">
        <f>'外国人（公表）'!AU27+'日本人（公表）'!AU27</f>
        <v>154</v>
      </c>
      <c r="AV27" s="33">
        <f>'外国人（公表）'!AV27+'日本人（公表）'!AV27</f>
        <v>283</v>
      </c>
      <c r="AW27" s="60"/>
      <c r="AX27" s="110"/>
      <c r="AY27" s="58" t="s">
        <v>171</v>
      </c>
      <c r="AZ27" s="33">
        <f>'外国人（公表）'!AZ27+'日本人（公表）'!AZ27</f>
        <v>161</v>
      </c>
      <c r="BA27" s="34">
        <f t="shared" si="16"/>
        <v>376</v>
      </c>
      <c r="BB27" s="33">
        <f>'外国人（公表）'!BB27+'日本人（公表）'!BB27</f>
        <v>173</v>
      </c>
      <c r="BC27" s="33">
        <f>'外国人（公表）'!BC27+'日本人（公表）'!BC27</f>
        <v>203</v>
      </c>
      <c r="BD27" s="60"/>
      <c r="BE27" s="110"/>
      <c r="BF27" s="58" t="s">
        <v>78</v>
      </c>
      <c r="BG27" s="33">
        <f>'外国人（公表）'!BG27+'日本人（公表）'!BG27</f>
        <v>22</v>
      </c>
      <c r="BH27" s="34">
        <f t="shared" si="13"/>
        <v>59</v>
      </c>
      <c r="BI27" s="33">
        <f>'外国人（公表）'!BI27+'日本人（公表）'!BI27</f>
        <v>33</v>
      </c>
      <c r="BJ27" s="33">
        <f>'外国人（公表）'!BJ27+'日本人（公表）'!BJ27</f>
        <v>26</v>
      </c>
      <c r="BK27" s="60"/>
      <c r="BL27" s="110"/>
      <c r="BM27" s="58" t="s">
        <v>458</v>
      </c>
      <c r="BN27" s="33">
        <f>'外国人（公表）'!BN27+'日本人（公表）'!BN27</f>
        <v>44</v>
      </c>
      <c r="BO27" s="34">
        <f t="shared" si="17"/>
        <v>149</v>
      </c>
      <c r="BP27" s="33">
        <f>'外国人（公表）'!BP27+'日本人（公表）'!BP27</f>
        <v>76</v>
      </c>
      <c r="BQ27" s="33">
        <f>'外国人（公表）'!BQ27+'日本人（公表）'!BQ27</f>
        <v>73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343</v>
      </c>
      <c r="C28" s="33">
        <f>'外国人（公表）'!C28+'日本人（公表）'!C28</f>
        <v>402</v>
      </c>
      <c r="D28" s="34">
        <f t="shared" ref="D28:D49" si="20">SUM(E28:F28)</f>
        <v>870</v>
      </c>
      <c r="E28" s="33">
        <f>'外国人（公表）'!E28+'日本人（公表）'!E28</f>
        <v>411</v>
      </c>
      <c r="F28" s="33">
        <f>'外国人（公表）'!F28+'日本人（公表）'!F28</f>
        <v>459</v>
      </c>
      <c r="G28" s="46"/>
      <c r="H28" s="100"/>
      <c r="I28" s="39" t="s">
        <v>481</v>
      </c>
      <c r="J28" s="33">
        <f>'外国人（公表）'!J28+'日本人（公表）'!J28</f>
        <v>364</v>
      </c>
      <c r="K28" s="34">
        <f t="shared" si="19"/>
        <v>974</v>
      </c>
      <c r="L28" s="33">
        <f>'外国人（公表）'!L28+'日本人（公表）'!L28</f>
        <v>463</v>
      </c>
      <c r="M28" s="33">
        <f>'外国人（公表）'!M28+'日本人（公表）'!M28</f>
        <v>511</v>
      </c>
      <c r="N28" s="46"/>
      <c r="O28" s="111"/>
      <c r="P28" s="88" t="s">
        <v>46</v>
      </c>
      <c r="Q28" s="34">
        <f>SUM(Q18:Q27)</f>
        <v>647</v>
      </c>
      <c r="R28" s="34">
        <f>SUM(R18:R27)</f>
        <v>1813</v>
      </c>
      <c r="S28" s="34">
        <f>SUM(S18:S27)</f>
        <v>930</v>
      </c>
      <c r="T28" s="34">
        <f>SUM(T18:T27)</f>
        <v>883</v>
      </c>
      <c r="U28" s="46"/>
      <c r="V28" s="110"/>
      <c r="W28" s="58" t="s">
        <v>124</v>
      </c>
      <c r="X28" s="33">
        <f>'外国人（公表）'!X28+'日本人（公表）'!X28</f>
        <v>27</v>
      </c>
      <c r="Y28" s="34">
        <f t="shared" si="15"/>
        <v>73</v>
      </c>
      <c r="Z28" s="33">
        <f>'外国人（公表）'!Z28+'日本人（公表）'!Z28</f>
        <v>34</v>
      </c>
      <c r="AA28" s="33">
        <f>'外国人（公表）'!AA28+'日本人（公表）'!AA28</f>
        <v>39</v>
      </c>
      <c r="AB28" s="51"/>
      <c r="AC28" s="116"/>
      <c r="AD28" s="93" t="s">
        <v>46</v>
      </c>
      <c r="AE28" s="81">
        <f>SUM(AE6:AE27)</f>
        <v>2006</v>
      </c>
      <c r="AF28" s="81">
        <f>SUM(AF6:AF27)</f>
        <v>5109</v>
      </c>
      <c r="AG28" s="81">
        <f>SUM(AG6:AG27)</f>
        <v>2458</v>
      </c>
      <c r="AH28" s="81">
        <f>SUM(AH6:AH27)</f>
        <v>2651</v>
      </c>
      <c r="AI28" s="60"/>
      <c r="AJ28" s="115"/>
      <c r="AK28" s="61" t="s">
        <v>147</v>
      </c>
      <c r="AL28" s="33">
        <f>'外国人（公表）'!AL28+'日本人（公表）'!AL28</f>
        <v>12</v>
      </c>
      <c r="AM28" s="34">
        <f>SUM(AN28:AO28)</f>
        <v>29</v>
      </c>
      <c r="AN28" s="33">
        <f>'外国人（公表）'!AN28+'日本人（公表）'!AN28</f>
        <v>15</v>
      </c>
      <c r="AO28" s="33">
        <f>'外国人（公表）'!AO28+'日本人（公表）'!AO28</f>
        <v>14</v>
      </c>
      <c r="AP28" s="60"/>
      <c r="AQ28" s="115"/>
      <c r="AR28" s="61" t="s">
        <v>243</v>
      </c>
      <c r="AS28" s="33">
        <f>'外国人（公表）'!AS28+'日本人（公表）'!AS28</f>
        <v>254</v>
      </c>
      <c r="AT28" s="34">
        <f t="shared" si="18"/>
        <v>703</v>
      </c>
      <c r="AU28" s="33">
        <f>'外国人（公表）'!AU28+'日本人（公表）'!AU28</f>
        <v>357</v>
      </c>
      <c r="AV28" s="33">
        <f>'外国人（公表）'!AV28+'日本人（公表）'!AV28</f>
        <v>346</v>
      </c>
      <c r="AW28" s="60"/>
      <c r="AX28" s="111"/>
      <c r="AY28" s="89" t="s">
        <v>46</v>
      </c>
      <c r="AZ28" s="38">
        <f>SUM(AZ22:AZ27)</f>
        <v>513</v>
      </c>
      <c r="BA28" s="38">
        <f>SUM(BA22:BA27)</f>
        <v>1335</v>
      </c>
      <c r="BB28" s="38">
        <f>SUM(BB22:BB27)</f>
        <v>662</v>
      </c>
      <c r="BC28" s="38">
        <f>SUM(BC22:BC27)</f>
        <v>673</v>
      </c>
      <c r="BD28" s="60"/>
      <c r="BE28" s="111"/>
      <c r="BF28" s="88" t="s">
        <v>46</v>
      </c>
      <c r="BG28" s="37">
        <f>SUM(BG17:BG27)</f>
        <v>958</v>
      </c>
      <c r="BH28" s="37">
        <f>SUM(BH17:BH27)</f>
        <v>2207</v>
      </c>
      <c r="BI28" s="37">
        <f>SUM(BI17:BI27)</f>
        <v>1075</v>
      </c>
      <c r="BJ28" s="37">
        <f>SUM(BJ17:BJ27)</f>
        <v>1132</v>
      </c>
      <c r="BK28" s="60"/>
      <c r="BL28" s="110"/>
      <c r="BM28" s="58" t="s">
        <v>182</v>
      </c>
      <c r="BN28" s="33">
        <f>'外国人（公表）'!BN28+'日本人（公表）'!BN28</f>
        <v>241</v>
      </c>
      <c r="BO28" s="34">
        <f t="shared" si="17"/>
        <v>618</v>
      </c>
      <c r="BP28" s="33">
        <f>'外国人（公表）'!BP28+'日本人（公表）'!BP28</f>
        <v>302</v>
      </c>
      <c r="BQ28" s="33">
        <f>'外国人（公表）'!BQ28+'日本人（公表）'!BQ28</f>
        <v>316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344</v>
      </c>
      <c r="C29" s="33">
        <f>'外国人（公表）'!C29+'日本人（公表）'!C29</f>
        <v>531</v>
      </c>
      <c r="D29" s="34">
        <f t="shared" si="20"/>
        <v>1270</v>
      </c>
      <c r="E29" s="33">
        <f>'外国人（公表）'!E29+'日本人（公表）'!E29</f>
        <v>637</v>
      </c>
      <c r="F29" s="33">
        <f>'外国人（公表）'!F29+'日本人（公表）'!F29</f>
        <v>633</v>
      </c>
      <c r="G29" s="46"/>
      <c r="H29" s="100"/>
      <c r="I29" s="39" t="s">
        <v>480</v>
      </c>
      <c r="J29" s="33">
        <f>'外国人（公表）'!J29+'日本人（公表）'!J29</f>
        <v>454</v>
      </c>
      <c r="K29" s="34">
        <f t="shared" ref="K29" si="21">SUM(L29:M29)</f>
        <v>986</v>
      </c>
      <c r="L29" s="33">
        <f>'外国人（公表）'!L29+'日本人（公表）'!L29</f>
        <v>484</v>
      </c>
      <c r="M29" s="33">
        <f>'外国人（公表）'!M29+'日本人（公表）'!M29</f>
        <v>502</v>
      </c>
      <c r="N29" s="46"/>
      <c r="O29" s="109" t="s">
        <v>280</v>
      </c>
      <c r="P29" s="57" t="s">
        <v>402</v>
      </c>
      <c r="Q29" s="33">
        <f>'外国人（公表）'!Q29+'日本人（公表）'!Q29</f>
        <v>46</v>
      </c>
      <c r="R29" s="34">
        <f>SUM(S29:T29)</f>
        <v>142</v>
      </c>
      <c r="S29" s="33">
        <f>'外国人（公表）'!S29+'日本人（公表）'!S29</f>
        <v>69</v>
      </c>
      <c r="T29" s="33">
        <f>'外国人（公表）'!T29+'日本人（公表）'!T29</f>
        <v>73</v>
      </c>
      <c r="U29" s="46"/>
      <c r="V29" s="110"/>
      <c r="W29" s="58" t="s">
        <v>423</v>
      </c>
      <c r="X29" s="33">
        <f>'外国人（公表）'!X29+'日本人（公表）'!X29</f>
        <v>35</v>
      </c>
      <c r="Y29" s="34">
        <f t="shared" si="15"/>
        <v>87</v>
      </c>
      <c r="Z29" s="33">
        <f>'外国人（公表）'!Z29+'日本人（公表）'!Z29</f>
        <v>44</v>
      </c>
      <c r="AA29" s="33">
        <f>'外国人（公表）'!AA29+'日本人（公表）'!AA29</f>
        <v>43</v>
      </c>
      <c r="AB29" s="51"/>
      <c r="AC29" s="106" t="s">
        <v>62</v>
      </c>
      <c r="AD29" s="59" t="s">
        <v>437</v>
      </c>
      <c r="AE29" s="33">
        <f>'外国人（公表）'!AE29+'日本人（公表）'!AE29</f>
        <v>31</v>
      </c>
      <c r="AF29" s="34">
        <f>SUM(AG29:AH29)</f>
        <v>93</v>
      </c>
      <c r="AG29" s="33">
        <f>'外国人（公表）'!AG29+'日本人（公表）'!AG29</f>
        <v>49</v>
      </c>
      <c r="AH29" s="33">
        <f>'外国人（公表）'!AH29+'日本人（公表）'!AH29</f>
        <v>44</v>
      </c>
      <c r="AI29" s="60"/>
      <c r="AJ29" s="116"/>
      <c r="AK29" s="88" t="s">
        <v>46</v>
      </c>
      <c r="AL29" s="35">
        <f>SUM(AL25:AL28)</f>
        <v>123</v>
      </c>
      <c r="AM29" s="35">
        <f>SUM(AM25:AM28)</f>
        <v>375</v>
      </c>
      <c r="AN29" s="35">
        <f>SUM(AN25:AN28)</f>
        <v>187</v>
      </c>
      <c r="AO29" s="35">
        <f>SUM(AO25:AO28)</f>
        <v>188</v>
      </c>
      <c r="AP29" s="60"/>
      <c r="AQ29" s="115"/>
      <c r="AR29" s="61" t="s">
        <v>245</v>
      </c>
      <c r="AS29" s="33">
        <f>'外国人（公表）'!AS29+'日本人（公表）'!AS29</f>
        <v>52</v>
      </c>
      <c r="AT29" s="34">
        <f t="shared" si="18"/>
        <v>166</v>
      </c>
      <c r="AU29" s="33">
        <f>'外国人（公表）'!AU29+'日本人（公表）'!AU29</f>
        <v>85</v>
      </c>
      <c r="AV29" s="33">
        <f>'外国人（公表）'!AV29+'日本人（公表）'!AV29</f>
        <v>81</v>
      </c>
      <c r="AW29" s="60"/>
      <c r="AX29" s="109" t="s">
        <v>10</v>
      </c>
      <c r="AY29" s="58" t="s">
        <v>74</v>
      </c>
      <c r="AZ29" s="33">
        <f>'外国人（公表）'!AZ29+'日本人（公表）'!AZ29</f>
        <v>24</v>
      </c>
      <c r="BA29" s="34">
        <f>SUM(BB29:BC29)</f>
        <v>55</v>
      </c>
      <c r="BB29" s="33">
        <f>'外国人（公表）'!BB29+'日本人（公表）'!BB29</f>
        <v>23</v>
      </c>
      <c r="BC29" s="33">
        <f>'外国人（公表）'!BC29+'日本人（公表）'!BC29</f>
        <v>32</v>
      </c>
      <c r="BD29" s="60"/>
      <c r="BE29" s="109" t="s">
        <v>312</v>
      </c>
      <c r="BF29" s="57" t="s">
        <v>37</v>
      </c>
      <c r="BG29" s="33">
        <f>'外国人（公表）'!BG29+'日本人（公表）'!BG29</f>
        <v>26</v>
      </c>
      <c r="BH29" s="34">
        <f>SUM(BI29:BJ29)</f>
        <v>56</v>
      </c>
      <c r="BI29" s="33">
        <f>'外国人（公表）'!BI29+'日本人（公表）'!BI29</f>
        <v>31</v>
      </c>
      <c r="BJ29" s="33">
        <f>'外国人（公表）'!BJ29+'日本人（公表）'!BJ29</f>
        <v>25</v>
      </c>
      <c r="BK29" s="60"/>
      <c r="BL29" s="110"/>
      <c r="BM29" s="58" t="s">
        <v>183</v>
      </c>
      <c r="BN29" s="33">
        <f>'外国人（公表）'!BN29+'日本人（公表）'!BN29</f>
        <v>159</v>
      </c>
      <c r="BO29" s="34">
        <f t="shared" si="17"/>
        <v>466</v>
      </c>
      <c r="BP29" s="33">
        <f>'外国人（公表）'!BP29+'日本人（公表）'!BP29</f>
        <v>223</v>
      </c>
      <c r="BQ29" s="33">
        <f>'外国人（公表）'!BQ29+'日本人（公表）'!BQ29</f>
        <v>243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345</v>
      </c>
      <c r="C30" s="33">
        <f>'外国人（公表）'!C30+'日本人（公表）'!C30</f>
        <v>466</v>
      </c>
      <c r="D30" s="34">
        <f t="shared" si="20"/>
        <v>1120</v>
      </c>
      <c r="E30" s="33">
        <f>'外国人（公表）'!E30+'日本人（公表）'!E30</f>
        <v>538</v>
      </c>
      <c r="F30" s="33">
        <f>'外国人（公表）'!F30+'日本人（公表）'!F30</f>
        <v>582</v>
      </c>
      <c r="G30" s="46"/>
      <c r="H30" s="100"/>
      <c r="I30" s="39" t="s">
        <v>362</v>
      </c>
      <c r="J30" s="33">
        <f>'外国人（公表）'!J30+'日本人（公表）'!J30</f>
        <v>443</v>
      </c>
      <c r="K30" s="34">
        <f>SUM(L30:M30)</f>
        <v>1496</v>
      </c>
      <c r="L30" s="33">
        <f>'外国人（公表）'!L30+'日本人（公表）'!L30</f>
        <v>705</v>
      </c>
      <c r="M30" s="33">
        <f>'外国人（公表）'!M30+'日本人（公表）'!M30</f>
        <v>791</v>
      </c>
      <c r="N30" s="46"/>
      <c r="O30" s="110"/>
      <c r="P30" s="58" t="s">
        <v>403</v>
      </c>
      <c r="Q30" s="33">
        <f>'外国人（公表）'!Q30+'日本人（公表）'!Q30</f>
        <v>353</v>
      </c>
      <c r="R30" s="34">
        <f t="shared" ref="R30:R40" si="22">SUM(S30:T30)</f>
        <v>805</v>
      </c>
      <c r="S30" s="33">
        <f>'外国人（公表）'!S30+'日本人（公表）'!S30</f>
        <v>400</v>
      </c>
      <c r="T30" s="33">
        <f>'外国人（公表）'!T30+'日本人（公表）'!T30</f>
        <v>405</v>
      </c>
      <c r="U30" s="46"/>
      <c r="V30" s="111"/>
      <c r="W30" s="88" t="s">
        <v>46</v>
      </c>
      <c r="X30" s="34">
        <f>SUM(X20:X29)</f>
        <v>364</v>
      </c>
      <c r="Y30" s="34">
        <f>SUM(Y20:Y29)</f>
        <v>1061</v>
      </c>
      <c r="Z30" s="34">
        <f>SUM(Z20:Z29)</f>
        <v>531</v>
      </c>
      <c r="AA30" s="34">
        <f>SUM(AA20:AA29)</f>
        <v>530</v>
      </c>
      <c r="AB30" s="51"/>
      <c r="AC30" s="107"/>
      <c r="AD30" s="59" t="s">
        <v>438</v>
      </c>
      <c r="AE30" s="33">
        <f>'外国人（公表）'!AE30+'日本人（公表）'!AE30</f>
        <v>66</v>
      </c>
      <c r="AF30" s="34">
        <f t="shared" ref="AF30:AF35" si="23">SUM(AG30:AH30)</f>
        <v>189</v>
      </c>
      <c r="AG30" s="33">
        <f>'外国人（公表）'!AG30+'日本人（公表）'!AG30</f>
        <v>93</v>
      </c>
      <c r="AH30" s="33">
        <f>'外国人（公表）'!AH30+'日本人（公表）'!AH30</f>
        <v>96</v>
      </c>
      <c r="AI30" s="60"/>
      <c r="AJ30" s="109" t="s">
        <v>316</v>
      </c>
      <c r="AK30" s="66" t="s">
        <v>148</v>
      </c>
      <c r="AL30" s="33">
        <f>'外国人（公表）'!AL30+'日本人（公表）'!AL30</f>
        <v>26</v>
      </c>
      <c r="AM30" s="34">
        <f>SUM(AN30:AO30)</f>
        <v>93</v>
      </c>
      <c r="AN30" s="33">
        <f>'外国人（公表）'!AN30+'日本人（公表）'!AN30</f>
        <v>48</v>
      </c>
      <c r="AO30" s="33">
        <f>'外国人（公表）'!AO30+'日本人（公表）'!AO30</f>
        <v>45</v>
      </c>
      <c r="AP30" s="60"/>
      <c r="AQ30" s="115"/>
      <c r="AR30" s="61" t="s">
        <v>246</v>
      </c>
      <c r="AS30" s="33">
        <f>'外国人（公表）'!AS30+'日本人（公表）'!AS30</f>
        <v>85</v>
      </c>
      <c r="AT30" s="34">
        <f t="shared" si="18"/>
        <v>179</v>
      </c>
      <c r="AU30" s="33">
        <f>'外国人（公表）'!AU30+'日本人（公表）'!AU30</f>
        <v>77</v>
      </c>
      <c r="AV30" s="33">
        <f>'外国人（公表）'!AV30+'日本人（公表）'!AV30</f>
        <v>102</v>
      </c>
      <c r="AW30" s="60"/>
      <c r="AX30" s="110"/>
      <c r="AY30" s="58" t="s">
        <v>172</v>
      </c>
      <c r="AZ30" s="33">
        <f>'外国人（公表）'!AZ30+'日本人（公表）'!AZ30</f>
        <v>262</v>
      </c>
      <c r="BA30" s="34">
        <f t="shared" ref="BA30:BA39" si="24">SUM(BB30:BC30)</f>
        <v>667</v>
      </c>
      <c r="BB30" s="33">
        <f>'外国人（公表）'!BB30+'日本人（公表）'!BB30</f>
        <v>326</v>
      </c>
      <c r="BC30" s="33">
        <f>'外国人（公表）'!BC30+'日本人（公表）'!BC30</f>
        <v>341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5">SUM(BI30:BJ30)</f>
        <v>65</v>
      </c>
      <c r="BI30" s="33">
        <f>'外国人（公表）'!BI30+'日本人（公表）'!BI30</f>
        <v>32</v>
      </c>
      <c r="BJ30" s="33">
        <f>'外国人（公表）'!BJ30+'日本人（公表）'!BJ30</f>
        <v>33</v>
      </c>
      <c r="BK30" s="60"/>
      <c r="BL30" s="110"/>
      <c r="BM30" s="58" t="s">
        <v>459</v>
      </c>
      <c r="BN30" s="33">
        <f>'外国人（公表）'!BN30+'日本人（公表）'!BN30</f>
        <v>28</v>
      </c>
      <c r="BO30" s="34">
        <f t="shared" si="17"/>
        <v>95</v>
      </c>
      <c r="BP30" s="33">
        <f>'外国人（公表）'!BP30+'日本人（公表）'!BP30</f>
        <v>48</v>
      </c>
      <c r="BQ30" s="33">
        <f>'外国人（公表）'!BQ30+'日本人（公表）'!BQ30</f>
        <v>47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346</v>
      </c>
      <c r="C31" s="33">
        <f>'外国人（公表）'!C31+'日本人（公表）'!C31</f>
        <v>278</v>
      </c>
      <c r="D31" s="34">
        <f t="shared" si="20"/>
        <v>662</v>
      </c>
      <c r="E31" s="33">
        <f>'外国人（公表）'!E31+'日本人（公表）'!E31</f>
        <v>332</v>
      </c>
      <c r="F31" s="33">
        <f>'外国人（公表）'!F31+'日本人（公表）'!F31</f>
        <v>330</v>
      </c>
      <c r="G31" s="46"/>
      <c r="H31" s="100"/>
      <c r="I31" s="39" t="s">
        <v>376</v>
      </c>
      <c r="J31" s="33">
        <f>'外国人（公表）'!J31+'日本人（公表）'!J31</f>
        <v>49</v>
      </c>
      <c r="K31" s="34">
        <f t="shared" si="19"/>
        <v>140</v>
      </c>
      <c r="L31" s="33">
        <f>'外国人（公表）'!L31+'日本人（公表）'!L31</f>
        <v>66</v>
      </c>
      <c r="M31" s="33">
        <f>'外国人（公表）'!M31+'日本人（公表）'!M31</f>
        <v>74</v>
      </c>
      <c r="N31" s="46"/>
      <c r="O31" s="110"/>
      <c r="P31" s="58" t="s">
        <v>404</v>
      </c>
      <c r="Q31" s="33">
        <f>'外国人（公表）'!Q31+'日本人（公表）'!Q31</f>
        <v>159</v>
      </c>
      <c r="R31" s="34">
        <f t="shared" si="22"/>
        <v>388</v>
      </c>
      <c r="S31" s="33">
        <f>'外国人（公表）'!S31+'日本人（公表）'!S31</f>
        <v>196</v>
      </c>
      <c r="T31" s="33">
        <f>'外国人（公表）'!T31+'日本人（公表）'!T31</f>
        <v>192</v>
      </c>
      <c r="U31" s="46"/>
      <c r="V31" s="109" t="s">
        <v>284</v>
      </c>
      <c r="W31" s="57" t="s">
        <v>424</v>
      </c>
      <c r="X31" s="33">
        <f>'外国人（公表）'!X31+'日本人（公表）'!X31</f>
        <v>76</v>
      </c>
      <c r="Y31" s="34">
        <f t="shared" ref="Y31:Y36" si="26">SUM(Z31:AA31)</f>
        <v>228</v>
      </c>
      <c r="Z31" s="33">
        <f>'外国人（公表）'!Z31+'日本人（公表）'!Z31</f>
        <v>122</v>
      </c>
      <c r="AA31" s="33">
        <f>'外国人（公表）'!AA31+'日本人（公表）'!AA31</f>
        <v>106</v>
      </c>
      <c r="AB31" s="51"/>
      <c r="AC31" s="107"/>
      <c r="AD31" s="59" t="s">
        <v>439</v>
      </c>
      <c r="AE31" s="33">
        <f>'外国人（公表）'!AE31+'日本人（公表）'!AE31</f>
        <v>26</v>
      </c>
      <c r="AF31" s="34">
        <f t="shared" si="23"/>
        <v>80</v>
      </c>
      <c r="AG31" s="33">
        <f>'外国人（公表）'!AG31+'日本人（公表）'!AG31</f>
        <v>46</v>
      </c>
      <c r="AH31" s="33">
        <f>'外国人（公表）'!AH31+'日本人（公表）'!AH31</f>
        <v>34</v>
      </c>
      <c r="AI31" s="60"/>
      <c r="AJ31" s="110"/>
      <c r="AK31" s="61" t="s">
        <v>149</v>
      </c>
      <c r="AL31" s="33">
        <f>'外国人（公表）'!AL31+'日本人（公表）'!AL31</f>
        <v>40</v>
      </c>
      <c r="AM31" s="34">
        <f>SUM(AN31:AO31)</f>
        <v>147</v>
      </c>
      <c r="AN31" s="33">
        <f>'外国人（公表）'!AN31+'日本人（公表）'!AN31</f>
        <v>73</v>
      </c>
      <c r="AO31" s="33">
        <f>'外国人（公表）'!AO31+'日本人（公表）'!AO31</f>
        <v>74</v>
      </c>
      <c r="AP31" s="60"/>
      <c r="AQ31" s="116"/>
      <c r="AR31" s="89" t="s">
        <v>46</v>
      </c>
      <c r="AS31" s="29">
        <f>SUM(AS25:AS30)</f>
        <v>756</v>
      </c>
      <c r="AT31" s="29">
        <f>SUM(AT25:AT30)</f>
        <v>1726</v>
      </c>
      <c r="AU31" s="29">
        <f>SUM(AU25:AU30)</f>
        <v>795</v>
      </c>
      <c r="AV31" s="29">
        <f>SUM(AV25:AV30)</f>
        <v>931</v>
      </c>
      <c r="AW31" s="60"/>
      <c r="AX31" s="110"/>
      <c r="AY31" s="58" t="s">
        <v>173</v>
      </c>
      <c r="AZ31" s="33">
        <f>'外国人（公表）'!AZ31+'日本人（公表）'!AZ31</f>
        <v>222</v>
      </c>
      <c r="BA31" s="34">
        <f t="shared" si="24"/>
        <v>491</v>
      </c>
      <c r="BB31" s="33">
        <f>'外国人（公表）'!BB31+'日本人（公表）'!BB31</f>
        <v>239</v>
      </c>
      <c r="BC31" s="33">
        <f>'外国人（公表）'!BC31+'日本人（公表）'!BC31</f>
        <v>252</v>
      </c>
      <c r="BD31" s="60"/>
      <c r="BE31" s="110"/>
      <c r="BF31" s="58" t="s">
        <v>39</v>
      </c>
      <c r="BG31" s="33">
        <f>'外国人（公表）'!BG31+'日本人（公表）'!BG31</f>
        <v>54</v>
      </c>
      <c r="BH31" s="34">
        <f t="shared" si="25"/>
        <v>116</v>
      </c>
      <c r="BI31" s="33">
        <f>'外国人（公表）'!BI31+'日本人（公表）'!BI31</f>
        <v>60</v>
      </c>
      <c r="BJ31" s="33">
        <f>'外国人（公表）'!BJ31+'日本人（公表）'!BJ31</f>
        <v>56</v>
      </c>
      <c r="BK31" s="60"/>
      <c r="BL31" s="110"/>
      <c r="BM31" s="58" t="s">
        <v>460</v>
      </c>
      <c r="BN31" s="33">
        <f>'外国人（公表）'!BN31+'日本人（公表）'!BN31</f>
        <v>63</v>
      </c>
      <c r="BO31" s="34">
        <f t="shared" si="17"/>
        <v>177</v>
      </c>
      <c r="BP31" s="33">
        <f>'外国人（公表）'!BP31+'日本人（公表）'!BP31</f>
        <v>92</v>
      </c>
      <c r="BQ31" s="33">
        <f>'外国人（公表）'!BQ31+'日本人（公表）'!BQ31</f>
        <v>85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347</v>
      </c>
      <c r="C32" s="33">
        <f>'外国人（公表）'!C32+'日本人（公表）'!C32</f>
        <v>284</v>
      </c>
      <c r="D32" s="34">
        <f t="shared" si="20"/>
        <v>715</v>
      </c>
      <c r="E32" s="33">
        <f>'外国人（公表）'!E32+'日本人（公表）'!E32</f>
        <v>354</v>
      </c>
      <c r="F32" s="33">
        <f>'外国人（公表）'!F32+'日本人（公表）'!F32</f>
        <v>361</v>
      </c>
      <c r="G32" s="46"/>
      <c r="H32" s="100"/>
      <c r="I32" s="39" t="s">
        <v>377</v>
      </c>
      <c r="J32" s="33">
        <f>'外国人（公表）'!J32+'日本人（公表）'!J32</f>
        <v>278</v>
      </c>
      <c r="K32" s="34">
        <f t="shared" si="19"/>
        <v>699</v>
      </c>
      <c r="L32" s="33">
        <f>'外国人（公表）'!L32+'日本人（公表）'!L32</f>
        <v>352</v>
      </c>
      <c r="M32" s="33">
        <f>'外国人（公表）'!M32+'日本人（公表）'!M32</f>
        <v>347</v>
      </c>
      <c r="N32" s="46"/>
      <c r="O32" s="110"/>
      <c r="P32" s="58" t="s">
        <v>405</v>
      </c>
      <c r="Q32" s="33">
        <f>'外国人（公表）'!Q32+'日本人（公表）'!Q32</f>
        <v>92</v>
      </c>
      <c r="R32" s="34">
        <f t="shared" si="22"/>
        <v>216</v>
      </c>
      <c r="S32" s="33">
        <f>'外国人（公表）'!S32+'日本人（公表）'!S32</f>
        <v>114</v>
      </c>
      <c r="T32" s="33">
        <f>'外国人（公表）'!T32+'日本人（公表）'!T32</f>
        <v>102</v>
      </c>
      <c r="U32" s="46"/>
      <c r="V32" s="110"/>
      <c r="W32" s="57" t="s">
        <v>425</v>
      </c>
      <c r="X32" s="33">
        <f>'外国人（公表）'!X32+'日本人（公表）'!X32</f>
        <v>61</v>
      </c>
      <c r="Y32" s="34">
        <f t="shared" si="26"/>
        <v>159</v>
      </c>
      <c r="Z32" s="33">
        <f>'外国人（公表）'!Z32+'日本人（公表）'!Z32</f>
        <v>75</v>
      </c>
      <c r="AA32" s="33">
        <f>'外国人（公表）'!AA32+'日本人（公表）'!AA32</f>
        <v>84</v>
      </c>
      <c r="AB32" s="51"/>
      <c r="AC32" s="107"/>
      <c r="AD32" s="59" t="s">
        <v>440</v>
      </c>
      <c r="AE32" s="33">
        <f>'外国人（公表）'!AE32+'日本人（公表）'!AE32</f>
        <v>27</v>
      </c>
      <c r="AF32" s="34">
        <f t="shared" si="23"/>
        <v>81</v>
      </c>
      <c r="AG32" s="33">
        <f>'外国人（公表）'!AG32+'日本人（公表）'!AG32</f>
        <v>41</v>
      </c>
      <c r="AH32" s="33">
        <f>'外国人（公表）'!AH32+'日本人（公表）'!AH32</f>
        <v>40</v>
      </c>
      <c r="AI32" s="60"/>
      <c r="AJ32" s="110"/>
      <c r="AK32" s="84" t="s">
        <v>449</v>
      </c>
      <c r="AL32" s="33">
        <f>'外国人（公表）'!AL32+'日本人（公表）'!AL32</f>
        <v>44</v>
      </c>
      <c r="AM32" s="34">
        <f>SUM(AN32:AO32)</f>
        <v>137</v>
      </c>
      <c r="AN32" s="33">
        <f>'外国人（公表）'!AN32+'日本人（公表）'!AN32</f>
        <v>68</v>
      </c>
      <c r="AO32" s="33">
        <f>'外国人（公表）'!AO32+'日本人（公表）'!AO32</f>
        <v>69</v>
      </c>
      <c r="AP32" s="60"/>
      <c r="AQ32" s="125" t="s">
        <v>63</v>
      </c>
      <c r="AR32" s="58" t="s">
        <v>248</v>
      </c>
      <c r="AS32" s="33">
        <f>'外国人（公表）'!AS32+'日本人（公表）'!AS32</f>
        <v>109</v>
      </c>
      <c r="AT32" s="34">
        <f>SUM(AU32:AV32)</f>
        <v>308</v>
      </c>
      <c r="AU32" s="33">
        <f>'外国人（公表）'!AU32+'日本人（公表）'!AU32</f>
        <v>155</v>
      </c>
      <c r="AV32" s="33">
        <f>'外国人（公表）'!AV32+'日本人（公表）'!AV32</f>
        <v>153</v>
      </c>
      <c r="AW32" s="60"/>
      <c r="AX32" s="110"/>
      <c r="AY32" s="61" t="s">
        <v>215</v>
      </c>
      <c r="AZ32" s="33">
        <f>'外国人（公表）'!AZ32+'日本人（公表）'!AZ32</f>
        <v>214</v>
      </c>
      <c r="BA32" s="34">
        <f t="shared" si="24"/>
        <v>406</v>
      </c>
      <c r="BB32" s="33">
        <f>'外国人（公表）'!BB32+'日本人（公表）'!BB32</f>
        <v>178</v>
      </c>
      <c r="BC32" s="33">
        <f>'外国人（公表）'!BC32+'日本人（公表）'!BC32</f>
        <v>228</v>
      </c>
      <c r="BD32" s="60"/>
      <c r="BE32" s="110"/>
      <c r="BF32" s="58" t="s">
        <v>79</v>
      </c>
      <c r="BG32" s="33">
        <f>'外国人（公表）'!BG32+'日本人（公表）'!BG32</f>
        <v>105</v>
      </c>
      <c r="BH32" s="34">
        <f t="shared" si="25"/>
        <v>254</v>
      </c>
      <c r="BI32" s="33">
        <f>'外国人（公表）'!BI32+'日本人（公表）'!BI32</f>
        <v>121</v>
      </c>
      <c r="BJ32" s="33">
        <f>'外国人（公表）'!BJ32+'日本人（公表）'!BJ32</f>
        <v>133</v>
      </c>
      <c r="BK32" s="60"/>
      <c r="BL32" s="110"/>
      <c r="BM32" s="58" t="s">
        <v>184</v>
      </c>
      <c r="BN32" s="33">
        <f>'外国人（公表）'!BN32+'日本人（公表）'!BN32</f>
        <v>87</v>
      </c>
      <c r="BO32" s="34">
        <f t="shared" si="17"/>
        <v>237</v>
      </c>
      <c r="BP32" s="33">
        <f>'外国人（公表）'!BP32+'日本人（公表）'!BP32</f>
        <v>125</v>
      </c>
      <c r="BQ32" s="33">
        <f>'外国人（公表）'!BQ32+'日本人（公表）'!BQ32</f>
        <v>112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348</v>
      </c>
      <c r="C33" s="33">
        <f>'外国人（公表）'!C33+'日本人（公表）'!C33</f>
        <v>223</v>
      </c>
      <c r="D33" s="34">
        <f t="shared" si="20"/>
        <v>489</v>
      </c>
      <c r="E33" s="33">
        <f>'外国人（公表）'!E33+'日本人（公表）'!E33</f>
        <v>245</v>
      </c>
      <c r="F33" s="33">
        <f>'外国人（公表）'!F33+'日本人（公表）'!F33</f>
        <v>244</v>
      </c>
      <c r="G33" s="46"/>
      <c r="H33" s="100"/>
      <c r="I33" s="39" t="s">
        <v>378</v>
      </c>
      <c r="J33" s="33">
        <f>'外国人（公表）'!J33+'日本人（公表）'!J33</f>
        <v>138</v>
      </c>
      <c r="K33" s="34">
        <f t="shared" si="19"/>
        <v>334</v>
      </c>
      <c r="L33" s="33">
        <f>'外国人（公表）'!L33+'日本人（公表）'!L33</f>
        <v>162</v>
      </c>
      <c r="M33" s="33">
        <f>'外国人（公表）'!M33+'日本人（公表）'!M33</f>
        <v>172</v>
      </c>
      <c r="N33" s="46"/>
      <c r="O33" s="110"/>
      <c r="P33" s="58" t="s">
        <v>406</v>
      </c>
      <c r="Q33" s="33">
        <f>'外国人（公表）'!Q33+'日本人（公表）'!Q33</f>
        <v>88</v>
      </c>
      <c r="R33" s="34">
        <f t="shared" si="22"/>
        <v>229</v>
      </c>
      <c r="S33" s="33">
        <f>'外国人（公表）'!S33+'日本人（公表）'!S33</f>
        <v>111</v>
      </c>
      <c r="T33" s="33">
        <f>'外国人（公表）'!T33+'日本人（公表）'!T33</f>
        <v>118</v>
      </c>
      <c r="U33" s="46"/>
      <c r="V33" s="110"/>
      <c r="W33" s="58" t="s">
        <v>426</v>
      </c>
      <c r="X33" s="33">
        <f>'外国人（公表）'!X33+'日本人（公表）'!X33</f>
        <v>45</v>
      </c>
      <c r="Y33" s="34">
        <f t="shared" si="26"/>
        <v>113</v>
      </c>
      <c r="Z33" s="33">
        <f>'外国人（公表）'!Z33+'日本人（公表）'!Z33</f>
        <v>65</v>
      </c>
      <c r="AA33" s="33">
        <f>'外国人（公表）'!AA33+'日本人（公表）'!AA33</f>
        <v>48</v>
      </c>
      <c r="AB33" s="51"/>
      <c r="AC33" s="107"/>
      <c r="AD33" s="59" t="s">
        <v>83</v>
      </c>
      <c r="AE33" s="33">
        <f>'外国人（公表）'!AE33+'日本人（公表）'!AE33</f>
        <v>18</v>
      </c>
      <c r="AF33" s="34">
        <f t="shared" si="23"/>
        <v>44</v>
      </c>
      <c r="AG33" s="33">
        <f>'外国人（公表）'!AG33+'日本人（公表）'!AG33</f>
        <v>25</v>
      </c>
      <c r="AH33" s="33">
        <f>'外国人（公表）'!AH33+'日本人（公表）'!AH33</f>
        <v>19</v>
      </c>
      <c r="AI33" s="60"/>
      <c r="AJ33" s="110"/>
      <c r="AK33" s="61" t="s">
        <v>150</v>
      </c>
      <c r="AL33" s="33">
        <f>'外国人（公表）'!AL33+'日本人（公表）'!AL33</f>
        <v>45</v>
      </c>
      <c r="AM33" s="34">
        <f>SUM(AN33:AO33)</f>
        <v>123</v>
      </c>
      <c r="AN33" s="33">
        <f>'外国人（公表）'!AN33+'日本人（公表）'!AN33</f>
        <v>60</v>
      </c>
      <c r="AO33" s="33">
        <f>'外国人（公表）'!AO33+'日本人（公表）'!AO33</f>
        <v>63</v>
      </c>
      <c r="AP33" s="60"/>
      <c r="AQ33" s="126"/>
      <c r="AR33" s="88" t="s">
        <v>46</v>
      </c>
      <c r="AS33" s="35">
        <f>SUM(AS32:AS32)</f>
        <v>109</v>
      </c>
      <c r="AT33" s="35">
        <f>SUM(AT32:AT32)</f>
        <v>308</v>
      </c>
      <c r="AU33" s="35">
        <f>SUM(AU32:AU32)</f>
        <v>155</v>
      </c>
      <c r="AV33" s="35">
        <f>SUM(AV32:AV32)</f>
        <v>153</v>
      </c>
      <c r="AW33" s="60"/>
      <c r="AX33" s="110"/>
      <c r="AY33" s="61" t="s">
        <v>218</v>
      </c>
      <c r="AZ33" s="33">
        <f>'外国人（公表）'!AZ33+'日本人（公表）'!AZ33</f>
        <v>108</v>
      </c>
      <c r="BA33" s="34">
        <f t="shared" si="24"/>
        <v>246</v>
      </c>
      <c r="BB33" s="33">
        <f>'外国人（公表）'!BB33+'日本人（公表）'!BB33</f>
        <v>125</v>
      </c>
      <c r="BC33" s="33">
        <f>'外国人（公表）'!BC33+'日本人（公表）'!BC33</f>
        <v>121</v>
      </c>
      <c r="BD33" s="60"/>
      <c r="BE33" s="110"/>
      <c r="BF33" s="58" t="s">
        <v>40</v>
      </c>
      <c r="BG33" s="33">
        <f>'外国人（公表）'!BG33+'日本人（公表）'!BG33</f>
        <v>65</v>
      </c>
      <c r="BH33" s="34">
        <f t="shared" si="25"/>
        <v>158</v>
      </c>
      <c r="BI33" s="33">
        <f>'外国人（公表）'!BI33+'日本人（公表）'!BI33</f>
        <v>74</v>
      </c>
      <c r="BJ33" s="33">
        <f>'外国人（公表）'!BJ33+'日本人（公表）'!BJ33</f>
        <v>84</v>
      </c>
      <c r="BK33" s="60"/>
      <c r="BL33" s="110"/>
      <c r="BM33" s="58" t="s">
        <v>185</v>
      </c>
      <c r="BN33" s="33">
        <f>'外国人（公表）'!BN33+'日本人（公表）'!BN33</f>
        <v>108</v>
      </c>
      <c r="BO33" s="34">
        <f t="shared" si="17"/>
        <v>336</v>
      </c>
      <c r="BP33" s="33">
        <f>'外国人（公表）'!BP33+'日本人（公表）'!BP33</f>
        <v>171</v>
      </c>
      <c r="BQ33" s="33">
        <f>'外国人（公表）'!BQ33+'日本人（公表）'!BQ33</f>
        <v>165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94</v>
      </c>
      <c r="D34" s="34">
        <f t="shared" si="20"/>
        <v>219</v>
      </c>
      <c r="E34" s="33">
        <f>'外国人（公表）'!E34+'日本人（公表）'!E34</f>
        <v>115</v>
      </c>
      <c r="F34" s="33">
        <f>'外国人（公表）'!F34+'日本人（公表）'!F34</f>
        <v>104</v>
      </c>
      <c r="G34" s="46"/>
      <c r="H34" s="100"/>
      <c r="I34" s="39" t="s">
        <v>379</v>
      </c>
      <c r="J34" s="33">
        <f>'外国人（公表）'!J34+'日本人（公表）'!J34</f>
        <v>194</v>
      </c>
      <c r="K34" s="34">
        <f t="shared" si="19"/>
        <v>518</v>
      </c>
      <c r="L34" s="33">
        <f>'外国人（公表）'!L34+'日本人（公表）'!L34</f>
        <v>263</v>
      </c>
      <c r="M34" s="33">
        <f>'外国人（公表）'!M34+'日本人（公表）'!M34</f>
        <v>255</v>
      </c>
      <c r="N34" s="46"/>
      <c r="O34" s="110"/>
      <c r="P34" s="58" t="s">
        <v>407</v>
      </c>
      <c r="Q34" s="33">
        <f>'外国人（公表）'!Q34+'日本人（公表）'!Q34</f>
        <v>79</v>
      </c>
      <c r="R34" s="34">
        <f t="shared" si="22"/>
        <v>218</v>
      </c>
      <c r="S34" s="33">
        <f>'外国人（公表）'!S34+'日本人（公表）'!S34</f>
        <v>96</v>
      </c>
      <c r="T34" s="33">
        <f>'外国人（公表）'!T34+'日本人（公表）'!T34</f>
        <v>122</v>
      </c>
      <c r="U34" s="46"/>
      <c r="V34" s="110"/>
      <c r="W34" s="58" t="s">
        <v>427</v>
      </c>
      <c r="X34" s="33">
        <f>'外国人（公表）'!X34+'日本人（公表）'!X34</f>
        <v>75</v>
      </c>
      <c r="Y34" s="34">
        <f t="shared" si="26"/>
        <v>232</v>
      </c>
      <c r="Z34" s="33">
        <f>'外国人（公表）'!Z34+'日本人（公表）'!Z34</f>
        <v>123</v>
      </c>
      <c r="AA34" s="33">
        <f>'外国人（公表）'!AA34+'日本人（公表）'!AA34</f>
        <v>109</v>
      </c>
      <c r="AB34" s="51"/>
      <c r="AC34" s="107"/>
      <c r="AD34" s="59" t="s">
        <v>135</v>
      </c>
      <c r="AE34" s="33">
        <f>'外国人（公表）'!AE34+'日本人（公表）'!AE34</f>
        <v>28</v>
      </c>
      <c r="AF34" s="34">
        <f t="shared" si="23"/>
        <v>72</v>
      </c>
      <c r="AG34" s="33">
        <f>'外国人（公表）'!AG34+'日本人（公表）'!AG34</f>
        <v>39</v>
      </c>
      <c r="AH34" s="33">
        <f>'外国人（公表）'!AH34+'日本人（公表）'!AH34</f>
        <v>33</v>
      </c>
      <c r="AI34" s="60"/>
      <c r="AJ34" s="110"/>
      <c r="AK34" s="61" t="s">
        <v>151</v>
      </c>
      <c r="AL34" s="33">
        <f>'外国人（公表）'!AL34+'日本人（公表）'!AL34</f>
        <v>77</v>
      </c>
      <c r="AM34" s="34">
        <f>SUM(AN34:AO34)</f>
        <v>222</v>
      </c>
      <c r="AN34" s="33">
        <f>'外国人（公表）'!AN34+'日本人（公表）'!AN34</f>
        <v>118</v>
      </c>
      <c r="AO34" s="33">
        <f>'外国人（公表）'!AO34+'日本人（公表）'!AO34</f>
        <v>104</v>
      </c>
      <c r="AP34" s="60"/>
      <c r="AQ34" s="109" t="s">
        <v>319</v>
      </c>
      <c r="AR34" s="57" t="s">
        <v>249</v>
      </c>
      <c r="AS34" s="33">
        <f>'外国人（公表）'!AS34+'日本人（公表）'!AS34</f>
        <v>72</v>
      </c>
      <c r="AT34" s="34">
        <f t="shared" ref="AT34:AT39" si="27">SUM(AU34:AV34)</f>
        <v>212</v>
      </c>
      <c r="AU34" s="33">
        <f>'外国人（公表）'!AU34+'日本人（公表）'!AU34</f>
        <v>106</v>
      </c>
      <c r="AV34" s="33">
        <f>'外国人（公表）'!AV34+'日本人（公表）'!AV34</f>
        <v>106</v>
      </c>
      <c r="AW34" s="60"/>
      <c r="AX34" s="110"/>
      <c r="AY34" s="58" t="s">
        <v>11</v>
      </c>
      <c r="AZ34" s="33">
        <f>'外国人（公表）'!AZ34+'日本人（公表）'!AZ34</f>
        <v>233</v>
      </c>
      <c r="BA34" s="34">
        <f t="shared" si="24"/>
        <v>504</v>
      </c>
      <c r="BB34" s="33">
        <f>'外国人（公表）'!BB34+'日本人（公表）'!BB34</f>
        <v>233</v>
      </c>
      <c r="BC34" s="33">
        <f>'外国人（公表）'!BC34+'日本人（公表）'!BC34</f>
        <v>271</v>
      </c>
      <c r="BD34" s="60"/>
      <c r="BE34" s="110"/>
      <c r="BF34" s="58" t="s">
        <v>41</v>
      </c>
      <c r="BG34" s="33">
        <f>'外国人（公表）'!BG34+'日本人（公表）'!BG34</f>
        <v>15</v>
      </c>
      <c r="BH34" s="34">
        <f t="shared" si="25"/>
        <v>33</v>
      </c>
      <c r="BI34" s="33">
        <f>'外国人（公表）'!BI34+'日本人（公表）'!BI34</f>
        <v>18</v>
      </c>
      <c r="BJ34" s="33">
        <f>'外国人（公表）'!BJ34+'日本人（公表）'!BJ34</f>
        <v>15</v>
      </c>
      <c r="BK34" s="60"/>
      <c r="BL34" s="110"/>
      <c r="BM34" s="58" t="s">
        <v>6</v>
      </c>
      <c r="BN34" s="33">
        <f>'外国人（公表）'!BN34+'日本人（公表）'!BN34</f>
        <v>72</v>
      </c>
      <c r="BO34" s="34">
        <f t="shared" si="17"/>
        <v>208</v>
      </c>
      <c r="BP34" s="33">
        <f>'外国人（公表）'!BP34+'日本人（公表）'!BP34</f>
        <v>111</v>
      </c>
      <c r="BQ34" s="33">
        <f>'外国人（公表）'!BQ34+'日本人（公表）'!BQ34</f>
        <v>97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81</v>
      </c>
      <c r="D35" s="34">
        <f t="shared" si="20"/>
        <v>190</v>
      </c>
      <c r="E35" s="33">
        <f>'外国人（公表）'!E35+'日本人（公表）'!E35</f>
        <v>91</v>
      </c>
      <c r="F35" s="33">
        <f>'外国人（公表）'!F35+'日本人（公表）'!F35</f>
        <v>99</v>
      </c>
      <c r="G35" s="46"/>
      <c r="H35" s="100"/>
      <c r="I35" s="39" t="s">
        <v>380</v>
      </c>
      <c r="J35" s="33">
        <f>'外国人（公表）'!J35+'日本人（公表）'!J35</f>
        <v>146</v>
      </c>
      <c r="K35" s="34">
        <f t="shared" si="19"/>
        <v>340</v>
      </c>
      <c r="L35" s="33">
        <f>'外国人（公表）'!L35+'日本人（公表）'!L35</f>
        <v>153</v>
      </c>
      <c r="M35" s="33">
        <f>'外国人（公表）'!M35+'日本人（公表）'!M35</f>
        <v>187</v>
      </c>
      <c r="N35" s="46"/>
      <c r="O35" s="110"/>
      <c r="P35" s="58" t="s">
        <v>109</v>
      </c>
      <c r="Q35" s="33">
        <f>'外国人（公表）'!Q35+'日本人（公表）'!Q35</f>
        <v>108</v>
      </c>
      <c r="R35" s="34">
        <f t="shared" si="22"/>
        <v>357</v>
      </c>
      <c r="S35" s="33">
        <f>'外国人（公表）'!S35+'日本人（公表）'!S35</f>
        <v>178</v>
      </c>
      <c r="T35" s="33">
        <f>'外国人（公表）'!T35+'日本人（公表）'!T35</f>
        <v>179</v>
      </c>
      <c r="U35" s="46"/>
      <c r="V35" s="110"/>
      <c r="W35" s="58" t="s">
        <v>428</v>
      </c>
      <c r="X35" s="33">
        <f>'外国人（公表）'!X35+'日本人（公表）'!X35</f>
        <v>90</v>
      </c>
      <c r="Y35" s="34">
        <f t="shared" si="26"/>
        <v>272</v>
      </c>
      <c r="Z35" s="33">
        <f>'外国人（公表）'!Z35+'日本人（公表）'!Z35</f>
        <v>131</v>
      </c>
      <c r="AA35" s="33">
        <f>'外国人（公表）'!AA35+'日本人（公表）'!AA35</f>
        <v>141</v>
      </c>
      <c r="AB35" s="51"/>
      <c r="AC35" s="107"/>
      <c r="AD35" s="59" t="s">
        <v>441</v>
      </c>
      <c r="AE35" s="33">
        <f>'外国人（公表）'!AE35+'日本人（公表）'!AE35</f>
        <v>13</v>
      </c>
      <c r="AF35" s="34">
        <f t="shared" si="23"/>
        <v>37</v>
      </c>
      <c r="AG35" s="33">
        <f>'外国人（公表）'!AG35+'日本人（公表）'!AG35</f>
        <v>20</v>
      </c>
      <c r="AH35" s="33">
        <f>'外国人（公表）'!AH35+'日本人（公表）'!AH35</f>
        <v>17</v>
      </c>
      <c r="AI35" s="60"/>
      <c r="AJ35" s="111"/>
      <c r="AK35" s="88" t="s">
        <v>46</v>
      </c>
      <c r="AL35" s="35">
        <f>SUM(AL30:AL34)</f>
        <v>232</v>
      </c>
      <c r="AM35" s="35">
        <f>SUM(AM30:AM34)</f>
        <v>722</v>
      </c>
      <c r="AN35" s="35">
        <f>SUM(AN30:AN34)</f>
        <v>367</v>
      </c>
      <c r="AO35" s="35">
        <f>SUM(AO30:AO34)</f>
        <v>355</v>
      </c>
      <c r="AP35" s="60"/>
      <c r="AQ35" s="110"/>
      <c r="AR35" s="58" t="s">
        <v>251</v>
      </c>
      <c r="AS35" s="33">
        <f>'外国人（公表）'!AS35+'日本人（公表）'!AS35</f>
        <v>136</v>
      </c>
      <c r="AT35" s="34">
        <f t="shared" si="27"/>
        <v>351</v>
      </c>
      <c r="AU35" s="33">
        <f>'外国人（公表）'!AU35+'日本人（公表）'!AU35</f>
        <v>179</v>
      </c>
      <c r="AV35" s="33">
        <f>'外国人（公表）'!AV35+'日本人（公表）'!AV35</f>
        <v>172</v>
      </c>
      <c r="AW35" s="60"/>
      <c r="AX35" s="110"/>
      <c r="AY35" s="58" t="s">
        <v>12</v>
      </c>
      <c r="AZ35" s="33">
        <f>'外国人（公表）'!AZ35+'日本人（公表）'!AZ35</f>
        <v>275</v>
      </c>
      <c r="BA35" s="34">
        <f t="shared" si="24"/>
        <v>638</v>
      </c>
      <c r="BB35" s="33">
        <f>'外国人（公表）'!BB35+'日本人（公表）'!BB35</f>
        <v>309</v>
      </c>
      <c r="BC35" s="33">
        <f>'外国人（公表）'!BC35+'日本人（公表）'!BC35</f>
        <v>329</v>
      </c>
      <c r="BD35" s="60"/>
      <c r="BE35" s="110"/>
      <c r="BF35" s="58" t="s">
        <v>42</v>
      </c>
      <c r="BG35" s="33">
        <f>'外国人（公表）'!BG35+'日本人（公表）'!BG35</f>
        <v>17</v>
      </c>
      <c r="BH35" s="34">
        <f t="shared" si="25"/>
        <v>41</v>
      </c>
      <c r="BI35" s="33">
        <f>'外国人（公表）'!BI35+'日本人（公表）'!BI35</f>
        <v>20</v>
      </c>
      <c r="BJ35" s="33">
        <f>'外国人（公表）'!BJ35+'日本人（公表）'!BJ35</f>
        <v>21</v>
      </c>
      <c r="BK35" s="60"/>
      <c r="BL35" s="110"/>
      <c r="BM35" s="58" t="s">
        <v>186</v>
      </c>
      <c r="BN35" s="33">
        <f>'外国人（公表）'!BN35+'日本人（公表）'!BN35</f>
        <v>57</v>
      </c>
      <c r="BO35" s="34">
        <f t="shared" si="17"/>
        <v>175</v>
      </c>
      <c r="BP35" s="33">
        <f>'外国人（公表）'!BP35+'日本人（公表）'!BP35</f>
        <v>87</v>
      </c>
      <c r="BQ35" s="33">
        <f>'外国人（公表）'!BQ35+'日本人（公表）'!BQ35</f>
        <v>88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43</v>
      </c>
      <c r="D36" s="34">
        <f t="shared" si="20"/>
        <v>88</v>
      </c>
      <c r="E36" s="33">
        <f>'外国人（公表）'!E36+'日本人（公表）'!E36</f>
        <v>39</v>
      </c>
      <c r="F36" s="33">
        <f>'外国人（公表）'!F36+'日本人（公表）'!F36</f>
        <v>49</v>
      </c>
      <c r="G36" s="46"/>
      <c r="H36" s="100"/>
      <c r="I36" s="39" t="s">
        <v>105</v>
      </c>
      <c r="J36" s="33">
        <f>'外国人（公表）'!J36+'日本人（公表）'!J36</f>
        <v>74</v>
      </c>
      <c r="K36" s="34">
        <f t="shared" si="19"/>
        <v>222</v>
      </c>
      <c r="L36" s="33">
        <f>'外国人（公表）'!L36+'日本人（公表）'!L36</f>
        <v>111</v>
      </c>
      <c r="M36" s="33">
        <f>'外国人（公表）'!M36+'日本人（公表）'!M36</f>
        <v>111</v>
      </c>
      <c r="N36" s="46"/>
      <c r="O36" s="110"/>
      <c r="P36" s="58" t="s">
        <v>408</v>
      </c>
      <c r="Q36" s="33">
        <f>'外国人（公表）'!Q36+'日本人（公表）'!Q36</f>
        <v>162</v>
      </c>
      <c r="R36" s="34">
        <f t="shared" si="22"/>
        <v>291</v>
      </c>
      <c r="S36" s="33">
        <f>'外国人（公表）'!S36+'日本人（公表）'!S36</f>
        <v>129</v>
      </c>
      <c r="T36" s="33">
        <f>'外国人（公表）'!T36+'日本人（公表）'!T36</f>
        <v>162</v>
      </c>
      <c r="U36" s="46"/>
      <c r="V36" s="110"/>
      <c r="W36" s="58" t="s">
        <v>429</v>
      </c>
      <c r="X36" s="33">
        <f>'外国人（公表）'!X36+'日本人（公表）'!X36</f>
        <v>102</v>
      </c>
      <c r="Y36" s="34">
        <f t="shared" si="26"/>
        <v>231</v>
      </c>
      <c r="Z36" s="33">
        <f>'外国人（公表）'!Z36+'日本人（公表）'!Z36</f>
        <v>119</v>
      </c>
      <c r="AA36" s="33">
        <f>'外国人（公表）'!AA36+'日本人（公表）'!AA36</f>
        <v>112</v>
      </c>
      <c r="AB36" s="51"/>
      <c r="AC36" s="108"/>
      <c r="AD36" s="90" t="s">
        <v>46</v>
      </c>
      <c r="AE36" s="82">
        <f>SUM(AE29:AE35)</f>
        <v>209</v>
      </c>
      <c r="AF36" s="82">
        <f>SUM(AF29:AF35)</f>
        <v>596</v>
      </c>
      <c r="AG36" s="82">
        <f>SUM(AG29:AG35)</f>
        <v>313</v>
      </c>
      <c r="AH36" s="82">
        <f>SUM(AH29:AH35)</f>
        <v>283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252</v>
      </c>
      <c r="AS36" s="33">
        <f>'外国人（公表）'!AS36+'日本人（公表）'!AS36</f>
        <v>45</v>
      </c>
      <c r="AT36" s="34">
        <f t="shared" si="27"/>
        <v>120</v>
      </c>
      <c r="AU36" s="33">
        <f>'外国人（公表）'!AU36+'日本人（公表）'!AU36</f>
        <v>61</v>
      </c>
      <c r="AV36" s="33">
        <f>'外国人（公表）'!AV36+'日本人（公表）'!AV36</f>
        <v>59</v>
      </c>
      <c r="AW36" s="60"/>
      <c r="AX36" s="110"/>
      <c r="AY36" s="58" t="s">
        <v>13</v>
      </c>
      <c r="AZ36" s="33">
        <f>'外国人（公表）'!AZ36+'日本人（公表）'!AZ36</f>
        <v>291</v>
      </c>
      <c r="BA36" s="34">
        <f t="shared" si="24"/>
        <v>715</v>
      </c>
      <c r="BB36" s="33">
        <f>'外国人（公表）'!BB36+'日本人（公表）'!BB36</f>
        <v>354</v>
      </c>
      <c r="BC36" s="33">
        <f>'外国人（公表）'!BC36+'日本人（公表）'!BC36</f>
        <v>361</v>
      </c>
      <c r="BD36" s="60"/>
      <c r="BE36" s="110"/>
      <c r="BF36" s="58" t="s">
        <v>43</v>
      </c>
      <c r="BG36" s="33">
        <f>'外国人（公表）'!BG36+'日本人（公表）'!BG36</f>
        <v>20</v>
      </c>
      <c r="BH36" s="34">
        <f t="shared" si="25"/>
        <v>38</v>
      </c>
      <c r="BI36" s="33">
        <f>'外国人（公表）'!BI36+'日本人（公表）'!BI36</f>
        <v>19</v>
      </c>
      <c r="BJ36" s="33">
        <f>'外国人（公表）'!BJ36+'日本人（公表）'!BJ36</f>
        <v>19</v>
      </c>
      <c r="BK36" s="60"/>
      <c r="BL36" s="110"/>
      <c r="BM36" s="58" t="s">
        <v>187</v>
      </c>
      <c r="BN36" s="33">
        <f>'外国人（公表）'!BN36+'日本人（公表）'!BN36</f>
        <v>63</v>
      </c>
      <c r="BO36" s="34">
        <f t="shared" si="17"/>
        <v>166</v>
      </c>
      <c r="BP36" s="33">
        <f>'外国人（公表）'!BP36+'日本人（公表）'!BP36</f>
        <v>89</v>
      </c>
      <c r="BQ36" s="33">
        <f>'外国人（公表）'!BQ36+'日本人（公表）'!BQ36</f>
        <v>77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349</v>
      </c>
      <c r="C37" s="33">
        <f>'外国人（公表）'!C37+'日本人（公表）'!C37</f>
        <v>116</v>
      </c>
      <c r="D37" s="34">
        <f t="shared" si="20"/>
        <v>220</v>
      </c>
      <c r="E37" s="33">
        <f>'外国人（公表）'!E37+'日本人（公表）'!E37</f>
        <v>102</v>
      </c>
      <c r="F37" s="33">
        <f>'外国人（公表）'!F37+'日本人（公表）'!F37</f>
        <v>118</v>
      </c>
      <c r="G37" s="46"/>
      <c r="H37" s="101"/>
      <c r="I37" s="42" t="s">
        <v>46</v>
      </c>
      <c r="J37" s="34">
        <f>SUM(J26:J36)</f>
        <v>2735</v>
      </c>
      <c r="K37" s="34">
        <f>SUM(K26:K36)</f>
        <v>7175</v>
      </c>
      <c r="L37" s="34">
        <f>SUM(L26:L36)</f>
        <v>3484</v>
      </c>
      <c r="M37" s="34">
        <f>SUM(M26:M36)</f>
        <v>3691</v>
      </c>
      <c r="N37" s="46"/>
      <c r="O37" s="110"/>
      <c r="P37" s="58" t="s">
        <v>409</v>
      </c>
      <c r="Q37" s="33">
        <f>'外国人（公表）'!Q37+'日本人（公表）'!Q37</f>
        <v>60</v>
      </c>
      <c r="R37" s="34">
        <f t="shared" si="22"/>
        <v>131</v>
      </c>
      <c r="S37" s="33">
        <f>'外国人（公表）'!S37+'日本人（公表）'!S37</f>
        <v>66</v>
      </c>
      <c r="T37" s="33">
        <f>'外国人（公表）'!T37+'日本人（公表）'!T37</f>
        <v>65</v>
      </c>
      <c r="U37" s="46"/>
      <c r="V37" s="111"/>
      <c r="W37" s="88" t="s">
        <v>46</v>
      </c>
      <c r="X37" s="34">
        <f>SUM(X31:X36)</f>
        <v>449</v>
      </c>
      <c r="Y37" s="34">
        <f>SUM(Y31:Y36)</f>
        <v>1235</v>
      </c>
      <c r="Z37" s="34">
        <f>SUM(Z31:Z36)</f>
        <v>635</v>
      </c>
      <c r="AA37" s="34">
        <f>SUM(AA31:AA36)</f>
        <v>600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253</v>
      </c>
      <c r="AS37" s="33">
        <f>'外国人（公表）'!AS37+'日本人（公表）'!AS37</f>
        <v>16</v>
      </c>
      <c r="AT37" s="34">
        <f t="shared" si="27"/>
        <v>39</v>
      </c>
      <c r="AU37" s="33">
        <f>'外国人（公表）'!AU37+'日本人（公表）'!AU37</f>
        <v>21</v>
      </c>
      <c r="AV37" s="33">
        <f>'外国人（公表）'!AV37+'日本人（公表）'!AV37</f>
        <v>18</v>
      </c>
      <c r="AW37" s="60"/>
      <c r="AX37" s="110"/>
      <c r="AY37" s="58" t="s">
        <v>75</v>
      </c>
      <c r="AZ37" s="33">
        <f>'外国人（公表）'!AZ37+'日本人（公表）'!AZ37</f>
        <v>98</v>
      </c>
      <c r="BA37" s="34">
        <f t="shared" si="24"/>
        <v>214</v>
      </c>
      <c r="BB37" s="33">
        <f>'外国人（公表）'!BB37+'日本人（公表）'!BB37</f>
        <v>114</v>
      </c>
      <c r="BC37" s="33">
        <f>'外国人（公表）'!BC37+'日本人（公表）'!BC37</f>
        <v>100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5"/>
        <v>17</v>
      </c>
      <c r="BI37" s="33">
        <f>'外国人（公表）'!BI37+'日本人（公表）'!BI37</f>
        <v>8</v>
      </c>
      <c r="BJ37" s="33">
        <f>'外国人（公表）'!BJ37+'日本人（公表）'!BJ37</f>
        <v>9</v>
      </c>
      <c r="BK37" s="60"/>
      <c r="BL37" s="110"/>
      <c r="BM37" s="58" t="s">
        <v>461</v>
      </c>
      <c r="BN37" s="33">
        <f>'外国人（公表）'!BN37+'日本人（公表）'!BN37</f>
        <v>122</v>
      </c>
      <c r="BO37" s="34">
        <f t="shared" si="17"/>
        <v>363</v>
      </c>
      <c r="BP37" s="33">
        <f>'外国人（公表）'!BP37+'日本人（公表）'!BP37</f>
        <v>170</v>
      </c>
      <c r="BQ37" s="33">
        <f>'外国人（公表）'!BQ37+'日本人（公表）'!BQ37</f>
        <v>193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350</v>
      </c>
      <c r="C38" s="33">
        <f>'外国人（公表）'!C38+'日本人（公表）'!C38</f>
        <v>365</v>
      </c>
      <c r="D38" s="34">
        <f t="shared" si="20"/>
        <v>698</v>
      </c>
      <c r="E38" s="33">
        <f>'外国人（公表）'!E38+'日本人（公表）'!E38</f>
        <v>358</v>
      </c>
      <c r="F38" s="33">
        <f>'外国人（公表）'!F38+'日本人（公表）'!F38</f>
        <v>340</v>
      </c>
      <c r="G38" s="46"/>
      <c r="H38" s="99" t="s">
        <v>277</v>
      </c>
      <c r="I38" s="40" t="s">
        <v>381</v>
      </c>
      <c r="J38" s="33">
        <f>'外国人（公表）'!J38+'日本人（公表）'!J38</f>
        <v>36</v>
      </c>
      <c r="K38" s="34">
        <f>SUM(L38:M38)</f>
        <v>111</v>
      </c>
      <c r="L38" s="33">
        <f>'外国人（公表）'!L38+'日本人（公表）'!L38</f>
        <v>57</v>
      </c>
      <c r="M38" s="33">
        <f>'外国人（公表）'!M38+'日本人（公表）'!M38</f>
        <v>54</v>
      </c>
      <c r="N38" s="46"/>
      <c r="O38" s="110"/>
      <c r="P38" s="58" t="s">
        <v>410</v>
      </c>
      <c r="Q38" s="33">
        <f>'外国人（公表）'!Q38+'日本人（公表）'!Q38</f>
        <v>51</v>
      </c>
      <c r="R38" s="34">
        <f t="shared" si="22"/>
        <v>144</v>
      </c>
      <c r="S38" s="33">
        <f>'外国人（公表）'!S38+'日本人（公表）'!S38</f>
        <v>71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254</v>
      </c>
      <c r="AS38" s="33">
        <f>'外国人（公表）'!AS38+'日本人（公表）'!AS38</f>
        <v>80</v>
      </c>
      <c r="AT38" s="34">
        <f t="shared" si="27"/>
        <v>231</v>
      </c>
      <c r="AU38" s="33">
        <f>'外国人（公表）'!AU38+'日本人（公表）'!AU38</f>
        <v>113</v>
      </c>
      <c r="AV38" s="33">
        <f>'外国人（公表）'!AV38+'日本人（公表）'!AV38</f>
        <v>118</v>
      </c>
      <c r="AW38" s="60"/>
      <c r="AX38" s="110"/>
      <c r="AY38" s="58" t="s">
        <v>14</v>
      </c>
      <c r="AZ38" s="33">
        <f>'外国人（公表）'!AZ38+'日本人（公表）'!AZ38</f>
        <v>113</v>
      </c>
      <c r="BA38" s="34">
        <f t="shared" si="24"/>
        <v>259</v>
      </c>
      <c r="BB38" s="33">
        <f>'外国人（公表）'!BB38+'日本人（公表）'!BB38</f>
        <v>124</v>
      </c>
      <c r="BC38" s="33">
        <f>'外国人（公表）'!BC38+'日本人（公表）'!BC38</f>
        <v>135</v>
      </c>
      <c r="BD38" s="60"/>
      <c r="BE38" s="110"/>
      <c r="BF38" s="58" t="s">
        <v>45</v>
      </c>
      <c r="BG38" s="33">
        <f>'外国人（公表）'!BG38+'日本人（公表）'!BG38</f>
        <v>10</v>
      </c>
      <c r="BH38" s="34">
        <f t="shared" si="25"/>
        <v>15</v>
      </c>
      <c r="BI38" s="33">
        <f>'外国人（公表）'!BI38+'日本人（公表）'!BI38</f>
        <v>7</v>
      </c>
      <c r="BJ38" s="33">
        <f>'外国人（公表）'!BJ38+'日本人（公表）'!BJ38</f>
        <v>8</v>
      </c>
      <c r="BK38" s="60"/>
      <c r="BL38" s="111"/>
      <c r="BM38" s="88" t="s">
        <v>46</v>
      </c>
      <c r="BN38" s="34">
        <f>SUM(BN22:BN37)</f>
        <v>1569</v>
      </c>
      <c r="BO38" s="34">
        <f>SUM(BO22:BO37)</f>
        <v>4494</v>
      </c>
      <c r="BP38" s="34">
        <f>SUM(BP22:BP37)</f>
        <v>2254</v>
      </c>
      <c r="BQ38" s="34">
        <f>SUM(BQ22:BQ37)</f>
        <v>2240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411</v>
      </c>
      <c r="D39" s="34">
        <f t="shared" si="20"/>
        <v>848</v>
      </c>
      <c r="E39" s="33">
        <f>'外国人（公表）'!E39+'日本人（公表）'!E39</f>
        <v>445</v>
      </c>
      <c r="F39" s="33">
        <f>'外国人（公表）'!F39+'日本人（公表）'!F39</f>
        <v>403</v>
      </c>
      <c r="G39" s="46"/>
      <c r="H39" s="100"/>
      <c r="I39" s="39" t="s">
        <v>100</v>
      </c>
      <c r="J39" s="33">
        <f>'外国人（公表）'!J39+'日本人（公表）'!J39</f>
        <v>81</v>
      </c>
      <c r="K39" s="34">
        <f t="shared" ref="K39:K46" si="28">SUM(L39:M39)</f>
        <v>204</v>
      </c>
      <c r="L39" s="33">
        <f>'外国人（公表）'!L39+'日本人（公表）'!L39</f>
        <v>109</v>
      </c>
      <c r="M39" s="33">
        <f>'外国人（公表）'!M39+'日本人（公表）'!M39</f>
        <v>95</v>
      </c>
      <c r="N39" s="46"/>
      <c r="O39" s="110"/>
      <c r="P39" s="58" t="s">
        <v>411</v>
      </c>
      <c r="Q39" s="33">
        <f>'外国人（公表）'!Q39+'日本人（公表）'!Q39</f>
        <v>81</v>
      </c>
      <c r="R39" s="34">
        <f t="shared" si="22"/>
        <v>199</v>
      </c>
      <c r="S39" s="33">
        <f>'外国人（公表）'!S39+'日本人（公表）'!S39</f>
        <v>92</v>
      </c>
      <c r="T39" s="33">
        <f>'外国人（公表）'!T39+'日本人（公表）'!T39</f>
        <v>107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256</v>
      </c>
      <c r="AS39" s="33">
        <f>'外国人（公表）'!AS39+'日本人（公表）'!AS39</f>
        <v>108</v>
      </c>
      <c r="AT39" s="34">
        <f t="shared" si="27"/>
        <v>294</v>
      </c>
      <c r="AU39" s="33">
        <f>'外国人（公表）'!AU39+'日本人（公表）'!AU39</f>
        <v>157</v>
      </c>
      <c r="AV39" s="33">
        <f>'外国人（公表）'!AV39+'日本人（公表）'!AV39</f>
        <v>137</v>
      </c>
      <c r="AW39" s="60"/>
      <c r="AX39" s="110"/>
      <c r="AY39" s="58" t="s">
        <v>76</v>
      </c>
      <c r="AZ39" s="33">
        <f>'外国人（公表）'!AZ39+'日本人（公表）'!AZ39</f>
        <v>200</v>
      </c>
      <c r="BA39" s="34">
        <f t="shared" si="24"/>
        <v>498</v>
      </c>
      <c r="BB39" s="33">
        <f>'外国人（公表）'!BB39+'日本人（公表）'!BB39</f>
        <v>257</v>
      </c>
      <c r="BC39" s="33">
        <f>'外国人（公表）'!BC39+'日本人（公表）'!BC39</f>
        <v>241</v>
      </c>
      <c r="BD39" s="60"/>
      <c r="BE39" s="111"/>
      <c r="BF39" s="88" t="s">
        <v>46</v>
      </c>
      <c r="BG39" s="34">
        <f>SUM(BG29:BG38)</f>
        <v>349</v>
      </c>
      <c r="BH39" s="34">
        <f>SUM(BH29:BH38)</f>
        <v>793</v>
      </c>
      <c r="BI39" s="34">
        <f>SUM(BI29:BI38)</f>
        <v>390</v>
      </c>
      <c r="BJ39" s="34">
        <f>SUM(BJ29:BJ38)</f>
        <v>403</v>
      </c>
      <c r="BK39" s="60"/>
      <c r="BL39" s="109" t="s">
        <v>326</v>
      </c>
      <c r="BM39" s="57" t="s">
        <v>462</v>
      </c>
      <c r="BN39" s="33">
        <f>'外国人（公表）'!BN39+'日本人（公表）'!BN39</f>
        <v>55</v>
      </c>
      <c r="BO39" s="34">
        <f>SUM(BP39:BQ39)</f>
        <v>137</v>
      </c>
      <c r="BP39" s="33">
        <f>'外国人（公表）'!BP39+'日本人（公表）'!BP39</f>
        <v>71</v>
      </c>
      <c r="BQ39" s="33">
        <f>'外国人（公表）'!BQ39+'日本人（公表）'!BQ39</f>
        <v>66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502</v>
      </c>
      <c r="D40" s="34">
        <f t="shared" si="20"/>
        <v>1146</v>
      </c>
      <c r="E40" s="33">
        <f>'外国人（公表）'!E40+'日本人（公表）'!E40</f>
        <v>565</v>
      </c>
      <c r="F40" s="33">
        <f>'外国人（公表）'!F40+'日本人（公表）'!F40</f>
        <v>581</v>
      </c>
      <c r="G40" s="46"/>
      <c r="H40" s="100"/>
      <c r="I40" s="39" t="s">
        <v>101</v>
      </c>
      <c r="J40" s="33">
        <f>'外国人（公表）'!J40+'日本人（公表）'!J40</f>
        <v>194</v>
      </c>
      <c r="K40" s="34">
        <f t="shared" si="28"/>
        <v>467</v>
      </c>
      <c r="L40" s="33">
        <f>'外国人（公表）'!L40+'日本人（公表）'!L40</f>
        <v>235</v>
      </c>
      <c r="M40" s="33">
        <f>'外国人（公表）'!M40+'日本人（公表）'!M40</f>
        <v>232</v>
      </c>
      <c r="N40" s="46"/>
      <c r="O40" s="110"/>
      <c r="P40" s="65" t="s">
        <v>412</v>
      </c>
      <c r="Q40" s="33">
        <f>'外国人（公表）'!Q40+'日本人（公表）'!Q40</f>
        <v>71</v>
      </c>
      <c r="R40" s="34">
        <f t="shared" si="22"/>
        <v>208</v>
      </c>
      <c r="S40" s="33">
        <f>'外国人（公表）'!S40+'日本人（公表）'!S40</f>
        <v>96</v>
      </c>
      <c r="T40" s="33">
        <f>'外国人（公表）'!T40+'日本人（公表）'!T40</f>
        <v>112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457</v>
      </c>
      <c r="AT40" s="29">
        <f>SUM(AT34:AT39)</f>
        <v>1247</v>
      </c>
      <c r="AU40" s="29">
        <f>SUM(AU34:AU39)</f>
        <v>637</v>
      </c>
      <c r="AV40" s="29">
        <f>SUM(AV34:AV39)</f>
        <v>610</v>
      </c>
      <c r="AW40" s="60"/>
      <c r="AX40" s="111"/>
      <c r="AY40" s="89" t="s">
        <v>46</v>
      </c>
      <c r="AZ40" s="38">
        <f>SUM(AZ29:AZ39)</f>
        <v>2040</v>
      </c>
      <c r="BA40" s="38">
        <f>SUM(BA29:BA39)</f>
        <v>4693</v>
      </c>
      <c r="BB40" s="38">
        <f>SUM(BB29:BB39)</f>
        <v>2282</v>
      </c>
      <c r="BC40" s="38">
        <f>SUM(BC29:BC39)</f>
        <v>2411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188</v>
      </c>
      <c r="BN40" s="33">
        <f>'外国人（公表）'!BN40+'日本人（公表）'!BN40</f>
        <v>63</v>
      </c>
      <c r="BO40" s="34">
        <f t="shared" ref="BO40:BO49" si="29">SUM(BP40:BQ40)</f>
        <v>170</v>
      </c>
      <c r="BP40" s="33">
        <f>'外国人（公表）'!BP40+'日本人（公表）'!BP40</f>
        <v>86</v>
      </c>
      <c r="BQ40" s="33">
        <f>'外国人（公表）'!BQ40+'日本人（公表）'!BQ40</f>
        <v>84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425</v>
      </c>
      <c r="D41" s="34">
        <f t="shared" si="20"/>
        <v>869</v>
      </c>
      <c r="E41" s="33">
        <f>'外国人（公表）'!E41+'日本人（公表）'!E41</f>
        <v>427</v>
      </c>
      <c r="F41" s="33">
        <f>'外国人（公表）'!F41+'日本人（公表）'!F41</f>
        <v>442</v>
      </c>
      <c r="G41" s="46"/>
      <c r="H41" s="100"/>
      <c r="I41" s="39" t="s">
        <v>102</v>
      </c>
      <c r="J41" s="33">
        <f>'外国人（公表）'!J41+'日本人（公表）'!J41</f>
        <v>43</v>
      </c>
      <c r="K41" s="34">
        <f t="shared" si="28"/>
        <v>120</v>
      </c>
      <c r="L41" s="33">
        <f>'外国人（公表）'!L41+'日本人（公表）'!L41</f>
        <v>59</v>
      </c>
      <c r="M41" s="33">
        <f>'外国人（公表）'!M41+'日本人（公表）'!M41</f>
        <v>61</v>
      </c>
      <c r="N41" s="46"/>
      <c r="O41" s="111"/>
      <c r="P41" s="89" t="s">
        <v>46</v>
      </c>
      <c r="Q41" s="38">
        <f>SUM(Q29:Q40)</f>
        <v>1350</v>
      </c>
      <c r="R41" s="38">
        <f>SUM(R29:R40)</f>
        <v>3328</v>
      </c>
      <c r="S41" s="38">
        <f>SUM(S29:S40)</f>
        <v>1618</v>
      </c>
      <c r="T41" s="38">
        <f>SUM(T29:T40)</f>
        <v>1710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261</v>
      </c>
      <c r="AS41" s="33">
        <f>'外国人（公表）'!AS41+'日本人（公表）'!AS41</f>
        <v>62</v>
      </c>
      <c r="AT41" s="34">
        <f>SUM(AU41:AV41)</f>
        <v>172</v>
      </c>
      <c r="AU41" s="33">
        <f>'外国人（公表）'!AU41+'日本人（公表）'!AU41</f>
        <v>86</v>
      </c>
      <c r="AV41" s="33">
        <f>'外国人（公表）'!AV41+'日本人（公表）'!AV41</f>
        <v>86</v>
      </c>
      <c r="AW41" s="60"/>
      <c r="AX41" s="109" t="s">
        <v>64</v>
      </c>
      <c r="AY41" s="58" t="s">
        <v>15</v>
      </c>
      <c r="AZ41" s="33">
        <f>'外国人（公表）'!AZ41+'日本人（公表）'!AZ41</f>
        <v>70</v>
      </c>
      <c r="BA41" s="34">
        <f t="shared" ref="BA41:BA46" si="30">SUM(BB41:BC41)</f>
        <v>213</v>
      </c>
      <c r="BB41" s="33">
        <f>'外国人（公表）'!BB41+'日本人（公表）'!BB41</f>
        <v>110</v>
      </c>
      <c r="BC41" s="33">
        <f>'外国人（公表）'!BC41+'日本人（公表）'!BC41</f>
        <v>103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66</v>
      </c>
      <c r="BO41" s="34">
        <f t="shared" si="29"/>
        <v>210</v>
      </c>
      <c r="BP41" s="33">
        <f>'外国人（公表）'!BP41+'日本人（公表）'!BP41</f>
        <v>104</v>
      </c>
      <c r="BQ41" s="33">
        <f>'外国人（公表）'!BQ41+'日本人（公表）'!BQ41</f>
        <v>106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257</v>
      </c>
      <c r="C42" s="33">
        <f>'外国人（公表）'!C42+'日本人（公表）'!C42</f>
        <v>181</v>
      </c>
      <c r="D42" s="34">
        <f t="shared" si="20"/>
        <v>328</v>
      </c>
      <c r="E42" s="33">
        <f>'外国人（公表）'!E42+'日本人（公表）'!E42</f>
        <v>165</v>
      </c>
      <c r="F42" s="33">
        <f>'外国人（公表）'!F42+'日本人（公表）'!F42</f>
        <v>163</v>
      </c>
      <c r="G42" s="46"/>
      <c r="H42" s="100"/>
      <c r="I42" s="39" t="s">
        <v>103</v>
      </c>
      <c r="J42" s="33">
        <f>'外国人（公表）'!J42+'日本人（公表）'!J42</f>
        <v>76</v>
      </c>
      <c r="K42" s="34">
        <f t="shared" si="28"/>
        <v>245</v>
      </c>
      <c r="L42" s="33">
        <f>'外国人（公表）'!L42+'日本人（公表）'!L42</f>
        <v>128</v>
      </c>
      <c r="M42" s="33">
        <f>'外国人（公表）'!M42+'日本人（公表）'!M42</f>
        <v>117</v>
      </c>
      <c r="N42" s="46"/>
      <c r="O42" s="109" t="s">
        <v>281</v>
      </c>
      <c r="P42" s="58" t="s">
        <v>50</v>
      </c>
      <c r="Q42" s="33">
        <f>'外国人（公表）'!Q42+'日本人（公表）'!Q42</f>
        <v>234</v>
      </c>
      <c r="R42" s="34">
        <f>SUM(S42:T42)</f>
        <v>566</v>
      </c>
      <c r="S42" s="33">
        <f>'外国人（公表）'!S42+'日本人（公表）'!S42</f>
        <v>273</v>
      </c>
      <c r="T42" s="33">
        <f>'外国人（公表）'!T42+'日本人（公表）'!T42</f>
        <v>293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263</v>
      </c>
      <c r="AS42" s="33">
        <f>'外国人（公表）'!AS42+'日本人（公表）'!AS42</f>
        <v>67</v>
      </c>
      <c r="AT42" s="34">
        <f>SUM(AU42:AV42)</f>
        <v>182</v>
      </c>
      <c r="AU42" s="33">
        <f>'外国人（公表）'!AU42+'日本人（公表）'!AU42</f>
        <v>90</v>
      </c>
      <c r="AV42" s="33">
        <f>'外国人（公表）'!AV42+'日本人（公表）'!AV42</f>
        <v>92</v>
      </c>
      <c r="AW42" s="60"/>
      <c r="AX42" s="110"/>
      <c r="AY42" s="61" t="s">
        <v>264</v>
      </c>
      <c r="AZ42" s="33">
        <f>'外国人（公表）'!AZ42+'日本人（公表）'!AZ42</f>
        <v>145</v>
      </c>
      <c r="BA42" s="34">
        <f t="shared" si="30"/>
        <v>360</v>
      </c>
      <c r="BB42" s="33">
        <f>'外国人（公表）'!BB42+'日本人（公表）'!BB42</f>
        <v>176</v>
      </c>
      <c r="BC42" s="33">
        <f>'外国人（公表）'!BC42+'日本人（公表）'!BC42</f>
        <v>184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463</v>
      </c>
      <c r="BN42" s="33">
        <f>'外国人（公表）'!BN42+'日本人（公表）'!BN42</f>
        <v>83</v>
      </c>
      <c r="BO42" s="34">
        <f t="shared" si="29"/>
        <v>213</v>
      </c>
      <c r="BP42" s="33">
        <f>'外国人（公表）'!BP42+'日本人（公表）'!BP42</f>
        <v>94</v>
      </c>
      <c r="BQ42" s="33">
        <f>'外国人（公表）'!BQ42+'日本人（公表）'!BQ42</f>
        <v>119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258</v>
      </c>
      <c r="C43" s="33">
        <f>'外国人（公表）'!C43+'日本人（公表）'!C43</f>
        <v>70</v>
      </c>
      <c r="D43" s="34">
        <f t="shared" si="20"/>
        <v>171</v>
      </c>
      <c r="E43" s="33">
        <f>'外国人（公表）'!E43+'日本人（公表）'!E43</f>
        <v>86</v>
      </c>
      <c r="F43" s="33">
        <f>'外国人（公表）'!F43+'日本人（公表）'!F43</f>
        <v>85</v>
      </c>
      <c r="G43" s="46"/>
      <c r="H43" s="100"/>
      <c r="I43" s="39" t="s">
        <v>259</v>
      </c>
      <c r="J43" s="33">
        <f>'外国人（公表）'!J43+'日本人（公表）'!J43</f>
        <v>65</v>
      </c>
      <c r="K43" s="34">
        <f t="shared" si="28"/>
        <v>168</v>
      </c>
      <c r="L43" s="33">
        <f>'外国人（公表）'!L43+'日本人（公表）'!L43</f>
        <v>85</v>
      </c>
      <c r="M43" s="33">
        <f>'外国人（公表）'!M43+'日本人（公表）'!M43</f>
        <v>83</v>
      </c>
      <c r="N43" s="46"/>
      <c r="O43" s="110"/>
      <c r="P43" s="58" t="s">
        <v>51</v>
      </c>
      <c r="Q43" s="33">
        <f>'外国人（公表）'!Q43+'日本人（公表）'!Q43</f>
        <v>188</v>
      </c>
      <c r="R43" s="34">
        <f t="shared" ref="R43:R52" si="31">SUM(S43:T43)</f>
        <v>440</v>
      </c>
      <c r="S43" s="33">
        <f>'外国人（公表）'!S43+'日本人（公表）'!S43</f>
        <v>214</v>
      </c>
      <c r="T43" s="33">
        <f>'外国人（公表）'!T43+'日本人（公表）'!T43</f>
        <v>226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129</v>
      </c>
      <c r="AT43" s="35">
        <f>SUM(AT41:AT42)</f>
        <v>354</v>
      </c>
      <c r="AU43" s="35">
        <f>SUM(AU41:AU42)</f>
        <v>176</v>
      </c>
      <c r="AV43" s="35">
        <f>SUM(AV41:AV42)</f>
        <v>178</v>
      </c>
      <c r="AW43" s="60"/>
      <c r="AX43" s="110"/>
      <c r="AY43" s="58" t="s">
        <v>16</v>
      </c>
      <c r="AZ43" s="33">
        <f>'外国人（公表）'!AZ43+'日本人（公表）'!AZ43</f>
        <v>204</v>
      </c>
      <c r="BA43" s="34">
        <f t="shared" si="30"/>
        <v>488</v>
      </c>
      <c r="BB43" s="33">
        <f>'外国人（公表）'!BB43+'日本人（公表）'!BB43</f>
        <v>255</v>
      </c>
      <c r="BC43" s="33">
        <f>'外国人（公表）'!BC43+'日本人（公表）'!BC43</f>
        <v>233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464</v>
      </c>
      <c r="BN43" s="33">
        <f>'外国人（公表）'!BN43+'日本人（公表）'!BN43</f>
        <v>74</v>
      </c>
      <c r="BO43" s="34">
        <f t="shared" si="29"/>
        <v>232</v>
      </c>
      <c r="BP43" s="33">
        <f>'外国人（公表）'!BP43+'日本人（公表）'!BP43</f>
        <v>118</v>
      </c>
      <c r="BQ43" s="33">
        <f>'外国人（公表）'!BQ43+'日本人（公表）'!BQ43</f>
        <v>114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212</v>
      </c>
      <c r="D44" s="34">
        <f t="shared" si="20"/>
        <v>407</v>
      </c>
      <c r="E44" s="33">
        <f>'外国人（公表）'!E44+'日本人（公表）'!E44</f>
        <v>194</v>
      </c>
      <c r="F44" s="33">
        <f>'外国人（公表）'!F44+'日本人（公表）'!F44</f>
        <v>213</v>
      </c>
      <c r="G44" s="46"/>
      <c r="H44" s="100"/>
      <c r="I44" s="39" t="s">
        <v>104</v>
      </c>
      <c r="J44" s="33">
        <f>'外国人（公表）'!J44+'日本人（公表）'!J44</f>
        <v>210</v>
      </c>
      <c r="K44" s="34">
        <f t="shared" si="28"/>
        <v>523</v>
      </c>
      <c r="L44" s="33">
        <f>'外国人（公表）'!L44+'日本人（公表）'!L44</f>
        <v>237</v>
      </c>
      <c r="M44" s="33">
        <f>'外国人（公表）'!M44+'日本人（公表）'!M44</f>
        <v>286</v>
      </c>
      <c r="N44" s="46"/>
      <c r="O44" s="110"/>
      <c r="P44" s="58" t="s">
        <v>52</v>
      </c>
      <c r="Q44" s="33">
        <f>'外国人（公表）'!Q44+'日本人（公表）'!Q44</f>
        <v>81</v>
      </c>
      <c r="R44" s="34">
        <f t="shared" si="31"/>
        <v>229</v>
      </c>
      <c r="S44" s="33">
        <f>'外国人（公表）'!S44+'日本人（公表）'!S44</f>
        <v>114</v>
      </c>
      <c r="T44" s="33">
        <f>'外国人（公表）'!T44+'日本人（公表）'!T44</f>
        <v>115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60</v>
      </c>
      <c r="BA44" s="34">
        <f t="shared" si="30"/>
        <v>181</v>
      </c>
      <c r="BB44" s="33">
        <f>'外国人（公表）'!BB44+'日本人（公表）'!BB44</f>
        <v>83</v>
      </c>
      <c r="BC44" s="33">
        <f>'外国人（公表）'!BC44+'日本人（公表）'!BC44</f>
        <v>98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110</v>
      </c>
      <c r="BO44" s="34">
        <f t="shared" si="29"/>
        <v>330</v>
      </c>
      <c r="BP44" s="33">
        <f>'外国人（公表）'!BP44+'日本人（公表）'!BP44</f>
        <v>165</v>
      </c>
      <c r="BQ44" s="33">
        <f>'外国人（公表）'!BQ44+'日本人（公表）'!BQ44</f>
        <v>165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351</v>
      </c>
      <c r="C45" s="33">
        <f>'外国人（公表）'!C45+'日本人（公表）'!C45</f>
        <v>65</v>
      </c>
      <c r="D45" s="34">
        <f t="shared" si="20"/>
        <v>132</v>
      </c>
      <c r="E45" s="33">
        <f>'外国人（公表）'!E45+'日本人（公表）'!E45</f>
        <v>69</v>
      </c>
      <c r="F45" s="33">
        <f>'外国人（公表）'!F45+'日本人（公表）'!F45</f>
        <v>63</v>
      </c>
      <c r="G45" s="46"/>
      <c r="H45" s="100"/>
      <c r="I45" s="39" t="s">
        <v>382</v>
      </c>
      <c r="J45" s="33">
        <f>'外国人（公表）'!J45+'日本人（公表）'!J45</f>
        <v>42</v>
      </c>
      <c r="K45" s="34">
        <f t="shared" si="28"/>
        <v>124</v>
      </c>
      <c r="L45" s="33">
        <f>'外国人（公表）'!L45+'日本人（公表）'!L45</f>
        <v>60</v>
      </c>
      <c r="M45" s="33">
        <f>'外国人（公表）'!M45+'日本人（公表）'!M45</f>
        <v>64</v>
      </c>
      <c r="N45" s="46"/>
      <c r="O45" s="110"/>
      <c r="P45" s="58" t="s">
        <v>110</v>
      </c>
      <c r="Q45" s="33">
        <f>'外国人（公表）'!Q45+'日本人（公表）'!Q45</f>
        <v>56</v>
      </c>
      <c r="R45" s="34">
        <f t="shared" si="31"/>
        <v>156</v>
      </c>
      <c r="S45" s="33">
        <f>'外国人（公表）'!S45+'日本人（公表）'!S45</f>
        <v>79</v>
      </c>
      <c r="T45" s="33">
        <f>'外国人（公表）'!T45+'日本人（公表）'!T45</f>
        <v>77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93</v>
      </c>
      <c r="BA45" s="34">
        <f t="shared" si="30"/>
        <v>251</v>
      </c>
      <c r="BB45" s="33">
        <f>'外国人（公表）'!BB45+'日本人（公表）'!BB45</f>
        <v>119</v>
      </c>
      <c r="BC45" s="33">
        <f>'外国人（公表）'!BC45+'日本人（公表）'!BC45</f>
        <v>132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189</v>
      </c>
      <c r="BN45" s="33">
        <f>'外国人（公表）'!BN45+'日本人（公表）'!BN45</f>
        <v>73</v>
      </c>
      <c r="BO45" s="34">
        <f t="shared" si="29"/>
        <v>248</v>
      </c>
      <c r="BP45" s="33">
        <f>'外国人（公表）'!BP45+'日本人（公表）'!BP45</f>
        <v>109</v>
      </c>
      <c r="BQ45" s="33">
        <f>'外国人（公表）'!BQ45+'日本人（公表）'!BQ45</f>
        <v>139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352</v>
      </c>
      <c r="C46" s="33">
        <f>'外国人（公表）'!C46+'日本人（公表）'!C46</f>
        <v>76</v>
      </c>
      <c r="D46" s="34">
        <f t="shared" si="20"/>
        <v>148</v>
      </c>
      <c r="E46" s="33">
        <f>'外国人（公表）'!E46+'日本人（公表）'!E46</f>
        <v>63</v>
      </c>
      <c r="F46" s="33">
        <f>'外国人（公表）'!F46+'日本人（公表）'!F46</f>
        <v>85</v>
      </c>
      <c r="G46" s="46"/>
      <c r="H46" s="100"/>
      <c r="I46" s="39" t="s">
        <v>106</v>
      </c>
      <c r="J46" s="33">
        <f>'外国人（公表）'!J46+'日本人（公表）'!J46</f>
        <v>38</v>
      </c>
      <c r="K46" s="34">
        <f t="shared" si="28"/>
        <v>106</v>
      </c>
      <c r="L46" s="33">
        <f>'外国人（公表）'!L46+'日本人（公表）'!L46</f>
        <v>54</v>
      </c>
      <c r="M46" s="33">
        <f>'外国人（公表）'!M46+'日本人（公表）'!M46</f>
        <v>52</v>
      </c>
      <c r="N46" s="46"/>
      <c r="O46" s="110"/>
      <c r="P46" s="58" t="s">
        <v>413</v>
      </c>
      <c r="Q46" s="33">
        <f>'外国人（公表）'!Q46+'日本人（公表）'!Q46</f>
        <v>64</v>
      </c>
      <c r="R46" s="34">
        <f t="shared" si="31"/>
        <v>210</v>
      </c>
      <c r="S46" s="33">
        <f>'外国人（公表）'!S46+'日本人（公表）'!S46</f>
        <v>97</v>
      </c>
      <c r="T46" s="33">
        <f>'外国人（公表）'!T46+'日本人（公表）'!T46</f>
        <v>113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44</v>
      </c>
      <c r="BA46" s="34">
        <f t="shared" si="30"/>
        <v>115</v>
      </c>
      <c r="BB46" s="33">
        <f>'外国人（公表）'!BB46+'日本人（公表）'!BB46</f>
        <v>65</v>
      </c>
      <c r="BC46" s="33">
        <f>'外国人（公表）'!BC46+'日本人（公表）'!BC46</f>
        <v>50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465</v>
      </c>
      <c r="BN46" s="33">
        <f>'外国人（公表）'!BN46+'日本人（公表）'!BN46</f>
        <v>71</v>
      </c>
      <c r="BO46" s="34">
        <f t="shared" si="29"/>
        <v>194</v>
      </c>
      <c r="BP46" s="33">
        <f>'外国人（公表）'!BP46+'日本人（公表）'!BP46</f>
        <v>92</v>
      </c>
      <c r="BQ46" s="33">
        <f>'外国人（公表）'!BQ46+'日本人（公表）'!BQ46</f>
        <v>102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353</v>
      </c>
      <c r="C47" s="33">
        <f>'外国人（公表）'!C47+'日本人（公表）'!C47</f>
        <v>68</v>
      </c>
      <c r="D47" s="34">
        <f t="shared" si="20"/>
        <v>143</v>
      </c>
      <c r="E47" s="33">
        <f>'外国人（公表）'!E47+'日本人（公表）'!E47</f>
        <v>74</v>
      </c>
      <c r="F47" s="33">
        <f>'外国人（公表）'!F47+'日本人（公表）'!F47</f>
        <v>69</v>
      </c>
      <c r="G47" s="46"/>
      <c r="H47" s="101"/>
      <c r="I47" s="42" t="s">
        <v>46</v>
      </c>
      <c r="J47" s="34">
        <f>SUM(J38:J46)</f>
        <v>785</v>
      </c>
      <c r="K47" s="34">
        <f>SUM(K38:K46)</f>
        <v>2068</v>
      </c>
      <c r="L47" s="34">
        <f>SUM(L38:L46)</f>
        <v>1024</v>
      </c>
      <c r="M47" s="34">
        <f>SUM(M38:M46)</f>
        <v>1044</v>
      </c>
      <c r="N47" s="46"/>
      <c r="O47" s="110"/>
      <c r="P47" s="58" t="s">
        <v>414</v>
      </c>
      <c r="Q47" s="33">
        <f>'外国人（公表）'!Q47+'日本人（公表）'!Q47</f>
        <v>111</v>
      </c>
      <c r="R47" s="34">
        <f t="shared" si="31"/>
        <v>303</v>
      </c>
      <c r="S47" s="33">
        <f>'外国人（公表）'!S47+'日本人（公表）'!S47</f>
        <v>140</v>
      </c>
      <c r="T47" s="33">
        <f>'外国人（公表）'!T47+'日本人（公表）'!T47</f>
        <v>163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616</v>
      </c>
      <c r="BA47" s="34">
        <f>SUM(BA41:BA46)</f>
        <v>1608</v>
      </c>
      <c r="BB47" s="34">
        <f>SUM(BB41:BB46)</f>
        <v>808</v>
      </c>
      <c r="BC47" s="34">
        <f>SUM(BC41:BC46)</f>
        <v>800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190</v>
      </c>
      <c r="BN47" s="33">
        <f>'外国人（公表）'!BN47+'日本人（公表）'!BN47</f>
        <v>59</v>
      </c>
      <c r="BO47" s="34">
        <f t="shared" si="29"/>
        <v>185</v>
      </c>
      <c r="BP47" s="33">
        <f>'外国人（公表）'!BP47+'日本人（公表）'!BP47</f>
        <v>94</v>
      </c>
      <c r="BQ47" s="33">
        <f>'外国人（公表）'!BQ47+'日本人（公表）'!BQ47</f>
        <v>91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354</v>
      </c>
      <c r="C48" s="33">
        <f>'外国人（公表）'!C48+'日本人（公表）'!C48</f>
        <v>53</v>
      </c>
      <c r="D48" s="34">
        <f t="shared" si="20"/>
        <v>118</v>
      </c>
      <c r="E48" s="33">
        <f>'外国人（公表）'!E48+'日本人（公表）'!E48</f>
        <v>50</v>
      </c>
      <c r="F48" s="33">
        <f>'外国人（公表）'!F48+'日本人（公表）'!F48</f>
        <v>68</v>
      </c>
      <c r="G48" s="46"/>
      <c r="I48" s="60"/>
      <c r="N48" s="46"/>
      <c r="O48" s="110"/>
      <c r="P48" s="58" t="s">
        <v>415</v>
      </c>
      <c r="Q48" s="33">
        <f>'外国人（公表）'!Q48+'日本人（公表）'!Q48</f>
        <v>56</v>
      </c>
      <c r="R48" s="34">
        <f t="shared" si="31"/>
        <v>161</v>
      </c>
      <c r="S48" s="33">
        <f>'外国人（公表）'!S48+'日本人（公表）'!S48</f>
        <v>81</v>
      </c>
      <c r="T48" s="33">
        <f>'外国人（公表）'!T48+'日本人（公表）'!T48</f>
        <v>80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191</v>
      </c>
      <c r="BN48" s="33">
        <f>'外国人（公表）'!BN48+'日本人（公表）'!BN48</f>
        <v>77</v>
      </c>
      <c r="BO48" s="34">
        <f t="shared" si="29"/>
        <v>213</v>
      </c>
      <c r="BP48" s="33">
        <f>'外国人（公表）'!BP48+'日本人（公表）'!BP48</f>
        <v>110</v>
      </c>
      <c r="BQ48" s="33">
        <f>'外国人（公表）'!BQ48+'日本人（公表）'!BQ48</f>
        <v>103</v>
      </c>
    </row>
    <row r="49" spans="1:69" s="54" customFormat="1" ht="13.5" customHeight="1" x14ac:dyDescent="0.15">
      <c r="A49" s="100"/>
      <c r="B49" s="39" t="s">
        <v>477</v>
      </c>
      <c r="C49" s="33">
        <f>'外国人（公表）'!C49+'日本人（公表）'!C49</f>
        <v>213</v>
      </c>
      <c r="D49" s="34">
        <f t="shared" si="20"/>
        <v>503</v>
      </c>
      <c r="E49" s="33">
        <f>'外国人（公表）'!E49+'日本人（公表）'!E49</f>
        <v>241</v>
      </c>
      <c r="F49" s="33">
        <f>'外国人（公表）'!F49+'日本人（公表）'!F49</f>
        <v>262</v>
      </c>
      <c r="G49" s="46"/>
      <c r="I49" s="60"/>
      <c r="N49" s="46"/>
      <c r="O49" s="110"/>
      <c r="P49" s="65" t="s">
        <v>111</v>
      </c>
      <c r="Q49" s="33">
        <f>'外国人（公表）'!Q49+'日本人（公表）'!Q49</f>
        <v>82</v>
      </c>
      <c r="R49" s="34">
        <f t="shared" si="31"/>
        <v>197</v>
      </c>
      <c r="S49" s="33">
        <f>'外国人（公表）'!S49+'日本人（公表）'!S49</f>
        <v>100</v>
      </c>
      <c r="T49" s="33">
        <f>'外国人（公表）'!T49+'日本人（公表）'!T49</f>
        <v>97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192</v>
      </c>
      <c r="BN49" s="33">
        <f>'外国人（公表）'!BN49+'日本人（公表）'!BN49</f>
        <v>41</v>
      </c>
      <c r="BO49" s="34">
        <f t="shared" si="29"/>
        <v>121</v>
      </c>
      <c r="BP49" s="33">
        <f>'外国人（公表）'!BP49+'日本人（公表）'!BP49</f>
        <v>56</v>
      </c>
      <c r="BQ49" s="33">
        <f>'外国人（公表）'!BQ49+'日本人（公表）'!BQ49</f>
        <v>65</v>
      </c>
    </row>
    <row r="50" spans="1:69" s="54" customFormat="1" ht="13.5" customHeight="1" x14ac:dyDescent="0.15">
      <c r="A50" s="100"/>
      <c r="B50" s="39" t="s">
        <v>476</v>
      </c>
      <c r="C50" s="33">
        <f>'外国人（公表）'!C50+'日本人（公表）'!C50</f>
        <v>319</v>
      </c>
      <c r="D50" s="34">
        <f t="shared" ref="D50" si="32">SUM(E50:F50)</f>
        <v>808</v>
      </c>
      <c r="E50" s="33">
        <f>'外国人（公表）'!E50+'日本人（公表）'!E50</f>
        <v>393</v>
      </c>
      <c r="F50" s="33">
        <f>'外国人（公表）'!F50+'日本人（公表）'!F50</f>
        <v>415</v>
      </c>
      <c r="G50" s="46"/>
      <c r="I50" s="60"/>
      <c r="N50" s="46"/>
      <c r="O50" s="110"/>
      <c r="P50" s="58" t="s">
        <v>112</v>
      </c>
      <c r="Q50" s="33">
        <f>'外国人（公表）'!Q50+'日本人（公表）'!Q50</f>
        <v>48</v>
      </c>
      <c r="R50" s="34">
        <f t="shared" si="31"/>
        <v>153</v>
      </c>
      <c r="S50" s="33">
        <f>'外国人（公表）'!S50+'日本人（公表）'!S50</f>
        <v>71</v>
      </c>
      <c r="T50" s="33">
        <f>'外国人（公表）'!T50+'日本人（公表）'!T50</f>
        <v>82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772</v>
      </c>
      <c r="BO50" s="34">
        <f>SUM(BO39:BO49)</f>
        <v>2253</v>
      </c>
      <c r="BP50" s="34">
        <f>SUM(BP39:BP49)</f>
        <v>1099</v>
      </c>
      <c r="BQ50" s="34">
        <f>SUM(BQ39:BQ49)</f>
        <v>1154</v>
      </c>
    </row>
    <row r="51" spans="1:69" s="54" customFormat="1" ht="13.5" customHeight="1" thickBot="1" x14ac:dyDescent="0.2">
      <c r="A51" s="100"/>
      <c r="B51" s="39" t="s">
        <v>355</v>
      </c>
      <c r="C51" s="33">
        <f>'外国人（公表）'!C51+'日本人（公表）'!C51</f>
        <v>425</v>
      </c>
      <c r="D51" s="34">
        <f t="shared" ref="D51:D57" si="33">SUM(E51:F51)</f>
        <v>1034</v>
      </c>
      <c r="E51" s="33">
        <f>'外国人（公表）'!E51+'日本人（公表）'!E51</f>
        <v>504</v>
      </c>
      <c r="F51" s="33">
        <f>'外国人（公表）'!F51+'日本人（公表）'!F51</f>
        <v>530</v>
      </c>
      <c r="G51" s="46"/>
      <c r="I51" s="60"/>
      <c r="N51" s="46"/>
      <c r="O51" s="110"/>
      <c r="P51" s="58" t="s">
        <v>113</v>
      </c>
      <c r="Q51" s="33">
        <f>'外国人（公表）'!Q51+'日本人（公表）'!Q51</f>
        <v>39</v>
      </c>
      <c r="R51" s="34">
        <f t="shared" si="31"/>
        <v>120</v>
      </c>
      <c r="S51" s="33">
        <f>'外国人（公表）'!S51+'日本人（公表）'!S51</f>
        <v>60</v>
      </c>
      <c r="T51" s="33">
        <f>'外国人（公表）'!T51+'日本人（公表）'!T51</f>
        <v>60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356</v>
      </c>
      <c r="C52" s="33">
        <f>'外国人（公表）'!C52+'日本人（公表）'!C52</f>
        <v>289</v>
      </c>
      <c r="D52" s="34">
        <f t="shared" si="33"/>
        <v>513</v>
      </c>
      <c r="E52" s="33">
        <f>'外国人（公表）'!E52+'日本人（公表）'!E52</f>
        <v>251</v>
      </c>
      <c r="F52" s="33">
        <f>'外国人（公表）'!F52+'日本人（公表）'!F52</f>
        <v>262</v>
      </c>
      <c r="G52" s="46"/>
      <c r="I52" s="60"/>
      <c r="N52" s="46"/>
      <c r="O52" s="110"/>
      <c r="P52" s="58" t="s">
        <v>416</v>
      </c>
      <c r="Q52" s="33">
        <f>'外国人（公表）'!Q52+'日本人（公表）'!Q52</f>
        <v>19</v>
      </c>
      <c r="R52" s="34">
        <f t="shared" si="31"/>
        <v>76</v>
      </c>
      <c r="S52" s="33">
        <f>'外国人（公表）'!S52+'日本人（公表）'!S52</f>
        <v>37</v>
      </c>
      <c r="T52" s="33">
        <f>'外国人（公表）'!T52+'日本人（公表）'!T52</f>
        <v>39</v>
      </c>
      <c r="U52" s="46"/>
      <c r="V52" s="168" t="s">
        <v>61</v>
      </c>
      <c r="W52" s="152"/>
      <c r="X52" s="152">
        <f>SUM(C59,J25,J37,J47,Q17,Q28,Q41,Q53,X19,X30,X37)</f>
        <v>32634</v>
      </c>
      <c r="Y52" s="152">
        <f>SUM(D59,K25,K37,K47,R17,R28,R41,R53,Y19,Y30,Y37)</f>
        <v>77086</v>
      </c>
      <c r="Z52" s="152">
        <f>SUM(E59,L25,L37,L47,S17,S28,S41,S53,Z19,Z30,Z37)</f>
        <v>37902</v>
      </c>
      <c r="AA52" s="154">
        <f>SUM(F59,M25,M37,M47,T17,T28,T41,T53,AA19,AA30,AA37)</f>
        <v>39184</v>
      </c>
      <c r="AC52" s="144" t="s">
        <v>66</v>
      </c>
      <c r="AD52" s="140"/>
      <c r="AE52" s="140">
        <f>SUM(AE28,AE36)</f>
        <v>2215</v>
      </c>
      <c r="AF52" s="140">
        <f>SUM(AF28,AF36)</f>
        <v>5705</v>
      </c>
      <c r="AG52" s="140">
        <f>SUM(AG28,AG36)</f>
        <v>2771</v>
      </c>
      <c r="AH52" s="142">
        <f>SUM(AH28,AH36)</f>
        <v>2934</v>
      </c>
      <c r="AJ52" s="150" t="s">
        <v>67</v>
      </c>
      <c r="AK52" s="146"/>
      <c r="AL52" s="146">
        <f>SUM(AL24,AL29,AL35)</f>
        <v>2728</v>
      </c>
      <c r="AM52" s="146">
        <f>SUM(AM24,AM29,AM35)</f>
        <v>7566</v>
      </c>
      <c r="AN52" s="146">
        <f>SUM(AN24,AN29,AN35)</f>
        <v>3791</v>
      </c>
      <c r="AO52" s="148">
        <f>SUM(AO24,AO29,AO35)</f>
        <v>3775</v>
      </c>
      <c r="AQ52" s="150" t="s">
        <v>68</v>
      </c>
      <c r="AR52" s="146"/>
      <c r="AS52" s="146">
        <f>AS15+AS24+AS31+AS33+AS40+AS43+AS45</f>
        <v>4571</v>
      </c>
      <c r="AT52" s="146">
        <f>AT15+AT24+AT31+AT33+AT40+AT43+AT45</f>
        <v>11288</v>
      </c>
      <c r="AU52" s="146">
        <f>AU15+AU24+AU31+AU33+AU40+AU43+AU45</f>
        <v>5464</v>
      </c>
      <c r="AV52" s="148">
        <f>AV15+AV24+AV31+AV33+AV40+AV43+AV45</f>
        <v>5824</v>
      </c>
      <c r="AX52" s="150" t="s">
        <v>69</v>
      </c>
      <c r="AY52" s="146"/>
      <c r="AZ52" s="146">
        <f>SUM(AZ40,AZ13,AZ21,AZ28,AZ47)</f>
        <v>4101</v>
      </c>
      <c r="BA52" s="146">
        <f>SUM(BA40,BA13,BA21,BA28,BA47)</f>
        <v>9994</v>
      </c>
      <c r="BB52" s="146">
        <f>SUM(BB40,BB13,BB21,BB28,BB47)</f>
        <v>4957</v>
      </c>
      <c r="BC52" s="148">
        <f>SUM(BC40,BC13,BC21,BC28,BC47)</f>
        <v>5037</v>
      </c>
      <c r="BE52" s="144" t="s">
        <v>1</v>
      </c>
      <c r="BF52" s="140"/>
      <c r="BG52" s="140">
        <f>SUM(BG16,BG28,BG39)</f>
        <v>2571</v>
      </c>
      <c r="BH52" s="140">
        <f>SUM(BH16,BH28,BH39)</f>
        <v>5405</v>
      </c>
      <c r="BI52" s="140">
        <f>SUM(BI16,BI28,BI39)</f>
        <v>2594</v>
      </c>
      <c r="BJ52" s="142">
        <f>SUM(BJ16,BJ28,BJ39)</f>
        <v>2811</v>
      </c>
      <c r="BL52" s="144" t="s">
        <v>70</v>
      </c>
      <c r="BM52" s="140"/>
      <c r="BN52" s="140">
        <f>SUM(BN21,BN38,BN50)</f>
        <v>3591</v>
      </c>
      <c r="BO52" s="140">
        <f>SUM(BO21,BO38,BO50)</f>
        <v>10132</v>
      </c>
      <c r="BP52" s="140">
        <f>SUM(BP21,BP38,BP50)</f>
        <v>5014</v>
      </c>
      <c r="BQ52" s="142">
        <f>SUM(BQ21,BQ38,BQ50)</f>
        <v>5118</v>
      </c>
    </row>
    <row r="53" spans="1:69" s="54" customFormat="1" ht="13.5" customHeight="1" thickBot="1" x14ac:dyDescent="0.2">
      <c r="A53" s="100"/>
      <c r="B53" s="39" t="s">
        <v>357</v>
      </c>
      <c r="C53" s="33">
        <f>'外国人（公表）'!C53+'日本人（公表）'!C53</f>
        <v>485</v>
      </c>
      <c r="D53" s="34">
        <f t="shared" si="33"/>
        <v>1042</v>
      </c>
      <c r="E53" s="33">
        <f>'外国人（公表）'!E53+'日本人（公表）'!E53</f>
        <v>500</v>
      </c>
      <c r="F53" s="33">
        <f>'外国人（公表）'!F53+'日本人（公表）'!F53</f>
        <v>542</v>
      </c>
      <c r="G53" s="46"/>
      <c r="I53" s="60"/>
      <c r="N53" s="46"/>
      <c r="O53" s="111"/>
      <c r="P53" s="88" t="s">
        <v>46</v>
      </c>
      <c r="Q53" s="34">
        <f>SUM(Q42:Q52)</f>
        <v>978</v>
      </c>
      <c r="R53" s="34">
        <f>SUM(R42:R52)</f>
        <v>2611</v>
      </c>
      <c r="S53" s="34">
        <f>SUM(S42:S52)</f>
        <v>1266</v>
      </c>
      <c r="T53" s="34">
        <f>SUM(T42:T52)</f>
        <v>1345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358</v>
      </c>
      <c r="C54" s="33">
        <f>'外国人（公表）'!C54+'日本人（公表）'!C54</f>
        <v>335</v>
      </c>
      <c r="D54" s="34">
        <f t="shared" si="33"/>
        <v>678</v>
      </c>
      <c r="E54" s="33">
        <f>'外国人（公表）'!E54+'日本人（公表）'!E54</f>
        <v>311</v>
      </c>
      <c r="F54" s="33">
        <f>'外国人（公表）'!F54+'日本人（公表）'!F54</f>
        <v>367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359</v>
      </c>
      <c r="C55" s="33">
        <f>'外国人（公表）'!C55+'日本人（公表）'!C55</f>
        <v>282</v>
      </c>
      <c r="D55" s="34">
        <f t="shared" si="33"/>
        <v>547</v>
      </c>
      <c r="E55" s="33">
        <f>'外国人（公表）'!E55+'日本人（公表）'!E55</f>
        <v>291</v>
      </c>
      <c r="F55" s="33">
        <f>'外国人（公表）'!F55+'日本人（公表）'!F55</f>
        <v>256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360</v>
      </c>
      <c r="C56" s="33">
        <f>'外国人（公表）'!C56+'日本人（公表）'!C56</f>
        <v>550</v>
      </c>
      <c r="D56" s="34">
        <f t="shared" si="33"/>
        <v>954</v>
      </c>
      <c r="E56" s="33">
        <f>'外国人（公表）'!E56+'日本人（公表）'!E56</f>
        <v>459</v>
      </c>
      <c r="F56" s="33">
        <f>'外国人（公表）'!F56+'日本人（公表）'!F56</f>
        <v>495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361</v>
      </c>
      <c r="C57" s="33">
        <f>'外国人（公表）'!C57+'日本人（公表）'!C57</f>
        <v>169</v>
      </c>
      <c r="D57" s="34">
        <f t="shared" si="33"/>
        <v>347</v>
      </c>
      <c r="E57" s="33">
        <f>'外国人（公表）'!E57+'日本人（公表）'!E57</f>
        <v>168</v>
      </c>
      <c r="F57" s="33">
        <f>'外国人（公表）'!F57+'日本人（公表）'!F57</f>
        <v>179</v>
      </c>
      <c r="I57" s="60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00"/>
      <c r="B58" s="39" t="s">
        <v>482</v>
      </c>
      <c r="C58" s="33">
        <f>'外国人（公表）'!C58+'日本人（公表）'!C58</f>
        <v>286</v>
      </c>
      <c r="D58" s="34">
        <f t="shared" ref="D58" si="34">SUM(E58:F58)</f>
        <v>675</v>
      </c>
      <c r="E58" s="33">
        <f>'外国人（公表）'!E58+'日本人（公表）'!E58</f>
        <v>350</v>
      </c>
      <c r="F58" s="33">
        <f>'外国人（公表）'!F58+'日本人（公表）'!F58</f>
        <v>325</v>
      </c>
      <c r="I58" s="60"/>
      <c r="O58" s="31"/>
      <c r="P58"/>
      <c r="Q58" s="31"/>
      <c r="R58" s="31"/>
      <c r="S58" s="31"/>
      <c r="T58" s="31"/>
      <c r="V58" s="46"/>
      <c r="W58" s="69"/>
      <c r="X58" s="46"/>
      <c r="Y58" s="46"/>
      <c r="Z58" s="46"/>
      <c r="AA58" s="46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x14ac:dyDescent="0.15">
      <c r="A59" s="101"/>
      <c r="B59" s="28" t="s">
        <v>46</v>
      </c>
      <c r="C59" s="34">
        <f>SUM(C6:C58)</f>
        <v>14557</v>
      </c>
      <c r="D59" s="34">
        <f>SUM(D6:D58)</f>
        <v>31941</v>
      </c>
      <c r="E59" s="34">
        <f>SUM(E6:E58)</f>
        <v>15602</v>
      </c>
      <c r="F59" s="34">
        <f>SUM(F6:F58)</f>
        <v>16339</v>
      </c>
      <c r="H59" s="31"/>
      <c r="I59" s="21"/>
      <c r="J59" s="54"/>
      <c r="K59" s="54"/>
      <c r="L59" s="54"/>
      <c r="M59" s="54"/>
      <c r="V59" s="54"/>
      <c r="W59" s="21"/>
      <c r="X59" s="54"/>
      <c r="Y59" s="54"/>
      <c r="Z59" s="54"/>
      <c r="AA59" s="54"/>
    </row>
    <row r="60" spans="1:69" x14ac:dyDescent="0.15">
      <c r="C60" s="30"/>
      <c r="E60" s="30"/>
      <c r="F60" s="30"/>
      <c r="J60" s="31"/>
      <c r="K60" s="31"/>
      <c r="L60" s="31"/>
      <c r="M60" s="31"/>
      <c r="V60" s="31"/>
      <c r="X60" s="31"/>
      <c r="Y60" s="31"/>
      <c r="Z60" s="31"/>
      <c r="AA60" s="31"/>
    </row>
    <row r="61" spans="1:69" x14ac:dyDescent="0.15">
      <c r="C61" s="30"/>
      <c r="E61" s="30"/>
      <c r="F61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1" spans="3:6" x14ac:dyDescent="0.15">
      <c r="C81" s="30"/>
      <c r="E81" s="30"/>
      <c r="F81" s="30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87" spans="3:6" x14ac:dyDescent="0.15">
      <c r="C87" s="31"/>
      <c r="E87" s="31"/>
      <c r="F87" s="31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1" spans="3:6" x14ac:dyDescent="0.15">
      <c r="C121" s="30"/>
      <c r="E121" s="30"/>
      <c r="F121" s="30"/>
    </row>
    <row r="128" spans="3:6" x14ac:dyDescent="0.15">
      <c r="C128" s="30"/>
      <c r="E128" s="30"/>
      <c r="F128" s="30"/>
    </row>
    <row r="129" spans="3:6" x14ac:dyDescent="0.15">
      <c r="C129" s="30"/>
      <c r="E129" s="30"/>
      <c r="F129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  <row r="137" spans="3:6" x14ac:dyDescent="0.15">
      <c r="C137" s="30"/>
      <c r="E137" s="30"/>
      <c r="F137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O52:BO53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C52:AD53"/>
    <mergeCell ref="A6:A59"/>
    <mergeCell ref="A4:A5"/>
    <mergeCell ref="B4:B5"/>
    <mergeCell ref="C4:C5"/>
    <mergeCell ref="H4:H5"/>
    <mergeCell ref="H6:H25"/>
    <mergeCell ref="O6:O17"/>
    <mergeCell ref="O18:O28"/>
    <mergeCell ref="O29:O41"/>
    <mergeCell ref="I4:I5"/>
    <mergeCell ref="J4:J5"/>
    <mergeCell ref="O4:O5"/>
    <mergeCell ref="H26:H37"/>
    <mergeCell ref="H38:H47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令和3年10月1日住民基本台帳人口(日本人)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32384</v>
      </c>
      <c r="D4" s="56">
        <f>'日本人（公表）'!BV4</f>
        <v>76585</v>
      </c>
      <c r="E4" s="56">
        <f>'日本人（公表）'!BW4</f>
        <v>37682</v>
      </c>
      <c r="F4" s="56">
        <f>'日本人（公表）'!BX4</f>
        <v>38903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2208</v>
      </c>
      <c r="D5" s="56">
        <f>'日本人（公表）'!BV5</f>
        <v>5684</v>
      </c>
      <c r="E5" s="56">
        <f>'日本人（公表）'!BW5</f>
        <v>2761</v>
      </c>
      <c r="F5" s="56">
        <f>'日本人（公表）'!BX5</f>
        <v>2923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2660</v>
      </c>
      <c r="D6" s="56">
        <f>'日本人（公表）'!BV6</f>
        <v>7482</v>
      </c>
      <c r="E6" s="56">
        <f>'日本人（公表）'!BW6</f>
        <v>3756</v>
      </c>
      <c r="F6" s="56">
        <f>'日本人（公表）'!BX6</f>
        <v>3726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4542</v>
      </c>
      <c r="D7" s="56">
        <f>'日本人（公表）'!BV7</f>
        <v>11215</v>
      </c>
      <c r="E7" s="56">
        <f>'日本人（公表）'!BW7</f>
        <v>5454</v>
      </c>
      <c r="F7" s="56">
        <f>'日本人（公表）'!BX7</f>
        <v>5761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4089</v>
      </c>
      <c r="D8" s="56">
        <f>'日本人（公表）'!BV8</f>
        <v>9963</v>
      </c>
      <c r="E8" s="56">
        <f>'日本人（公表）'!BW8</f>
        <v>4942</v>
      </c>
      <c r="F8" s="56">
        <f>'日本人（公表）'!BX8</f>
        <v>5021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2561</v>
      </c>
      <c r="D9" s="56">
        <f>'日本人（公表）'!BV9</f>
        <v>5378</v>
      </c>
      <c r="E9" s="56">
        <f>'日本人（公表）'!BW9</f>
        <v>2583</v>
      </c>
      <c r="F9" s="56">
        <f>'日本人（公表）'!BX9</f>
        <v>2795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3561</v>
      </c>
      <c r="D10" s="56">
        <f>'日本人（公表）'!BV10</f>
        <v>10057</v>
      </c>
      <c r="E10" s="56">
        <f>'日本人（公表）'!BW10</f>
        <v>4973</v>
      </c>
      <c r="F10" s="56">
        <f>'日本人（公表）'!BX10</f>
        <v>5084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52005</v>
      </c>
      <c r="D11" s="124">
        <f>'日本人（公表）'!BV11</f>
        <v>126364</v>
      </c>
      <c r="E11" s="124">
        <f>'日本人（公表）'!BW11</f>
        <v>62151</v>
      </c>
      <c r="F11" s="124">
        <f>'日本人（公表）'!BX11</f>
        <v>64213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令和3年10月1日住民基本台帳人口(外国人)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250</v>
      </c>
      <c r="D17" s="56">
        <f>'外国人（公表）'!BV4</f>
        <v>501</v>
      </c>
      <c r="E17" s="56">
        <f>'外国人（公表）'!BW4</f>
        <v>220</v>
      </c>
      <c r="F17" s="56">
        <f>'外国人（公表）'!BX4</f>
        <v>281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21</v>
      </c>
      <c r="E18" s="56">
        <f>'外国人（公表）'!BW5</f>
        <v>10</v>
      </c>
      <c r="F18" s="56">
        <f>'外国人（公表）'!BX5</f>
        <v>11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68</v>
      </c>
      <c r="D19" s="56">
        <f>'外国人（公表）'!BV6</f>
        <v>84</v>
      </c>
      <c r="E19" s="56">
        <f>'外国人（公表）'!BW6</f>
        <v>35</v>
      </c>
      <c r="F19" s="56">
        <f>'外国人（公表）'!BX6</f>
        <v>49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29</v>
      </c>
      <c r="D20" s="56">
        <f>'外国人（公表）'!BV7</f>
        <v>73</v>
      </c>
      <c r="E20" s="56">
        <f>'外国人（公表）'!BW7</f>
        <v>10</v>
      </c>
      <c r="F20" s="56">
        <f>'外国人（公表）'!BX7</f>
        <v>63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12</v>
      </c>
      <c r="D21" s="56">
        <f>'外国人（公表）'!BV8</f>
        <v>31</v>
      </c>
      <c r="E21" s="56">
        <f>'外国人（公表）'!BW8</f>
        <v>15</v>
      </c>
      <c r="F21" s="56">
        <f>'外国人（公表）'!BX8</f>
        <v>16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10</v>
      </c>
      <c r="D22" s="56">
        <f>'外国人（公表）'!BV9</f>
        <v>27</v>
      </c>
      <c r="E22" s="56">
        <f>'外国人（公表）'!BW9</f>
        <v>11</v>
      </c>
      <c r="F22" s="56">
        <f>'外国人（公表）'!BX9</f>
        <v>16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30</v>
      </c>
      <c r="D23" s="56">
        <f>'外国人（公表）'!BV10</f>
        <v>75</v>
      </c>
      <c r="E23" s="56">
        <f>'外国人（公表）'!BW10</f>
        <v>41</v>
      </c>
      <c r="F23" s="56">
        <f>'外国人（公表）'!BX10</f>
        <v>34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406</v>
      </c>
      <c r="D24" s="124">
        <f>'外国人（公表）'!BV11</f>
        <v>812</v>
      </c>
      <c r="E24" s="124">
        <f>'外国人（公表）'!BW11</f>
        <v>342</v>
      </c>
      <c r="F24" s="124">
        <f>'外国人（公表）'!BX11</f>
        <v>470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令和3年10月1日住民基本台帳人口（日本人+外国人）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32634</v>
      </c>
      <c r="D30" s="56">
        <f>'日・外（公表）'!BV4</f>
        <v>77086</v>
      </c>
      <c r="E30" s="56">
        <f>'日・外（公表）'!BW4</f>
        <v>37902</v>
      </c>
      <c r="F30" s="56">
        <f>'日・外（公表）'!BX4</f>
        <v>39184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2215</v>
      </c>
      <c r="D31" s="56">
        <f>'日・外（公表）'!BV5</f>
        <v>5705</v>
      </c>
      <c r="E31" s="56">
        <f>'日・外（公表）'!BW5</f>
        <v>2771</v>
      </c>
      <c r="F31" s="56">
        <f>'日・外（公表）'!BX5</f>
        <v>2934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2728</v>
      </c>
      <c r="D32" s="56">
        <f>'日・外（公表）'!BV6</f>
        <v>7566</v>
      </c>
      <c r="E32" s="56">
        <f>'日・外（公表）'!BW6</f>
        <v>3791</v>
      </c>
      <c r="F32" s="56">
        <f>'日・外（公表）'!BX6</f>
        <v>3775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4571</v>
      </c>
      <c r="D33" s="56">
        <f>'日・外（公表）'!BV7</f>
        <v>11288</v>
      </c>
      <c r="E33" s="56">
        <f>'日・外（公表）'!BW7</f>
        <v>5464</v>
      </c>
      <c r="F33" s="56">
        <f>'日・外（公表）'!BX7</f>
        <v>5824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4101</v>
      </c>
      <c r="D34" s="56">
        <f>'日・外（公表）'!BV8</f>
        <v>9994</v>
      </c>
      <c r="E34" s="56">
        <f>'日・外（公表）'!BW8</f>
        <v>4957</v>
      </c>
      <c r="F34" s="56">
        <f>'日・外（公表）'!BX8</f>
        <v>5037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2571</v>
      </c>
      <c r="D35" s="56">
        <f>'日・外（公表）'!BV9</f>
        <v>5405</v>
      </c>
      <c r="E35" s="56">
        <f>'日・外（公表）'!BW9</f>
        <v>2594</v>
      </c>
      <c r="F35" s="56">
        <f>'日・外（公表）'!BX9</f>
        <v>2811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3591</v>
      </c>
      <c r="D36" s="56">
        <f>'日・外（公表）'!BV10</f>
        <v>10132</v>
      </c>
      <c r="E36" s="56">
        <f>'日・外（公表）'!BW10</f>
        <v>5014</v>
      </c>
      <c r="F36" s="56">
        <f>'日・外（公表）'!BX10</f>
        <v>5118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52411</v>
      </c>
      <c r="D37" s="124">
        <f>'日・外（公表）'!BV11</f>
        <v>127176</v>
      </c>
      <c r="E37" s="124">
        <f>'日・外（公表）'!BW11</f>
        <v>62493</v>
      </c>
      <c r="F37" s="124">
        <f>'日・外（公表）'!BX11</f>
        <v>64683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Windows ユーザー</cp:lastModifiedBy>
  <cp:lastPrinted>2017-03-28T11:21:26Z</cp:lastPrinted>
  <dcterms:created xsi:type="dcterms:W3CDTF">2001-06-06T23:32:46Z</dcterms:created>
  <dcterms:modified xsi:type="dcterms:W3CDTF">2021-10-11T08:10:49Z</dcterms:modified>
</cp:coreProperties>
</file>